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ndo\OneDrive\Desktop\"/>
    </mc:Choice>
  </mc:AlternateContent>
  <xr:revisionPtr revIDLastSave="0" documentId="13_ncr:1_{7B635126-873B-455E-B12B-FDC8A9AA9E4F}" xr6:coauthVersionLast="47" xr6:coauthVersionMax="47" xr10:uidLastSave="{00000000-0000-0000-0000-000000000000}"/>
  <bookViews>
    <workbookView xWindow="33720" yWindow="-120" windowWidth="29040" windowHeight="15720" xr2:uid="{00000000-000D-0000-FFFF-FFFF00000000}"/>
  </bookViews>
  <sheets>
    <sheet name="Introduction" sheetId="6" r:id="rId1"/>
    <sheet name="Operating - End of Period" sheetId="2" r:id="rId2"/>
    <sheet name="Operating - Beginning of Period" sheetId="3" r:id="rId3"/>
    <sheet name="Financing - Beginning of Period" sheetId="4" r:id="rId4"/>
    <sheet name="Financing - End of Period" sheetId="5" r:id="rId5"/>
  </sheet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H12" i="3" s="1"/>
  <c r="E7" i="2"/>
  <c r="G12" i="2"/>
  <c r="E13" i="2" s="1"/>
  <c r="H12" i="2"/>
  <c r="G12" i="4"/>
  <c r="H5" i="4" s="1"/>
  <c r="H14" i="5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13" i="5"/>
  <c r="D13" i="5"/>
  <c r="E14" i="5"/>
  <c r="G12" i="5"/>
  <c r="H12" i="5" s="1"/>
  <c r="Q36" i="5"/>
  <c r="P36" i="3"/>
  <c r="P36" i="2"/>
  <c r="Q36" i="2" s="1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B12" i="5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H5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B12" i="2"/>
  <c r="D34" i="2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13" i="3"/>
  <c r="E7" i="3"/>
  <c r="D15" i="3" s="1"/>
  <c r="B12" i="3"/>
  <c r="H4" i="3" l="1"/>
  <c r="M4" i="3" s="1"/>
  <c r="M5" i="3" s="1"/>
  <c r="H4" i="5"/>
  <c r="D20" i="5" s="1"/>
  <c r="O20" i="5" s="1"/>
  <c r="H5" i="3"/>
  <c r="H6" i="3" s="1"/>
  <c r="E13" i="5"/>
  <c r="L13" i="5" s="1"/>
  <c r="D32" i="5"/>
  <c r="O32" i="5" s="1"/>
  <c r="D30" i="5"/>
  <c r="O30" i="5" s="1"/>
  <c r="D28" i="5"/>
  <c r="O28" i="5" s="1"/>
  <c r="D26" i="5"/>
  <c r="O26" i="5" s="1"/>
  <c r="D24" i="5"/>
  <c r="O24" i="5" s="1"/>
  <c r="D22" i="5"/>
  <c r="O22" i="5" s="1"/>
  <c r="D18" i="5"/>
  <c r="O18" i="5" s="1"/>
  <c r="D16" i="5"/>
  <c r="O16" i="5" s="1"/>
  <c r="D25" i="5"/>
  <c r="O25" i="5" s="1"/>
  <c r="M4" i="5"/>
  <c r="M5" i="5" s="1"/>
  <c r="D35" i="5"/>
  <c r="O35" i="5" s="1"/>
  <c r="D33" i="5"/>
  <c r="O33" i="5" s="1"/>
  <c r="D31" i="5"/>
  <c r="O31" i="5" s="1"/>
  <c r="D29" i="5"/>
  <c r="O29" i="5" s="1"/>
  <c r="D23" i="5"/>
  <c r="O23" i="5" s="1"/>
  <c r="D17" i="5"/>
  <c r="O17" i="5" s="1"/>
  <c r="D15" i="5"/>
  <c r="O15" i="5" s="1"/>
  <c r="H5" i="5"/>
  <c r="H6" i="5" s="1"/>
  <c r="H12" i="4"/>
  <c r="H4" i="4" s="1"/>
  <c r="E13" i="4"/>
  <c r="D20" i="3"/>
  <c r="K20" i="3" s="1"/>
  <c r="D19" i="3"/>
  <c r="K19" i="3" s="1"/>
  <c r="D36" i="3"/>
  <c r="D27" i="3"/>
  <c r="K27" i="3" s="1"/>
  <c r="D35" i="3"/>
  <c r="K35" i="3" s="1"/>
  <c r="D28" i="3"/>
  <c r="K28" i="3" s="1"/>
  <c r="K15" i="3"/>
  <c r="D30" i="3"/>
  <c r="D22" i="3"/>
  <c r="D14" i="3"/>
  <c r="K36" i="3"/>
  <c r="D26" i="3"/>
  <c r="D13" i="3"/>
  <c r="D29" i="3"/>
  <c r="D21" i="3"/>
  <c r="D25" i="3"/>
  <c r="D32" i="3"/>
  <c r="D24" i="3"/>
  <c r="D16" i="3"/>
  <c r="D34" i="3"/>
  <c r="D18" i="3"/>
  <c r="D33" i="3"/>
  <c r="D17" i="3"/>
  <c r="D31" i="3"/>
  <c r="D23" i="3"/>
  <c r="D32" i="2"/>
  <c r="K32" i="2" s="1"/>
  <c r="D16" i="2"/>
  <c r="K16" i="2" s="1"/>
  <c r="D27" i="2"/>
  <c r="K27" i="2" s="1"/>
  <c r="F13" i="2"/>
  <c r="D23" i="2"/>
  <c r="K23" i="2" s="1"/>
  <c r="D28" i="2"/>
  <c r="K28" i="2" s="1"/>
  <c r="H4" i="2"/>
  <c r="M4" i="2" s="1"/>
  <c r="M5" i="2" s="1"/>
  <c r="D19" i="2"/>
  <c r="K19" i="2" s="1"/>
  <c r="D24" i="2"/>
  <c r="K24" i="2" s="1"/>
  <c r="D35" i="2"/>
  <c r="K35" i="2" s="1"/>
  <c r="D15" i="2"/>
  <c r="K15" i="2" s="1"/>
  <c r="D20" i="2"/>
  <c r="K20" i="2" s="1"/>
  <c r="D31" i="2"/>
  <c r="K31" i="2" s="1"/>
  <c r="D36" i="2"/>
  <c r="K36" i="2" s="1"/>
  <c r="K34" i="2"/>
  <c r="D21" i="2"/>
  <c r="D25" i="2"/>
  <c r="D29" i="2"/>
  <c r="D33" i="2"/>
  <c r="D13" i="2"/>
  <c r="D17" i="2"/>
  <c r="D14" i="2"/>
  <c r="D18" i="2"/>
  <c r="D22" i="2"/>
  <c r="D26" i="2"/>
  <c r="D30" i="2"/>
  <c r="E13" i="3"/>
  <c r="F13" i="3" s="1"/>
  <c r="L13" i="3" l="1"/>
  <c r="I13" i="3"/>
  <c r="H13" i="3" s="1"/>
  <c r="I13" i="2"/>
  <c r="H13" i="2" s="1"/>
  <c r="D21" i="5"/>
  <c r="O21" i="5" s="1"/>
  <c r="D34" i="5"/>
  <c r="O34" i="5" s="1"/>
  <c r="D19" i="5"/>
  <c r="O19" i="5" s="1"/>
  <c r="D36" i="5"/>
  <c r="O36" i="5" s="1"/>
  <c r="O13" i="5"/>
  <c r="D14" i="5"/>
  <c r="O14" i="5" s="1"/>
  <c r="D27" i="5"/>
  <c r="O27" i="5" s="1"/>
  <c r="G13" i="5"/>
  <c r="F13" i="5"/>
  <c r="M13" i="5" s="1"/>
  <c r="G13" i="3"/>
  <c r="E14" i="3" s="1"/>
  <c r="F14" i="3" s="1"/>
  <c r="F13" i="4"/>
  <c r="M13" i="4" s="1"/>
  <c r="L13" i="4"/>
  <c r="M4" i="4"/>
  <c r="M5" i="4" s="1"/>
  <c r="D29" i="4"/>
  <c r="D21" i="4"/>
  <c r="D13" i="4"/>
  <c r="H13" i="4" s="1"/>
  <c r="D28" i="4"/>
  <c r="D36" i="4"/>
  <c r="D20" i="4"/>
  <c r="D35" i="4"/>
  <c r="D27" i="4"/>
  <c r="D19" i="4"/>
  <c r="D34" i="4"/>
  <c r="D26" i="4"/>
  <c r="D18" i="4"/>
  <c r="D33" i="4"/>
  <c r="D25" i="4"/>
  <c r="D17" i="4"/>
  <c r="D32" i="4"/>
  <c r="D24" i="4"/>
  <c r="D16" i="4"/>
  <c r="D31" i="4"/>
  <c r="D23" i="4"/>
  <c r="D15" i="4"/>
  <c r="D30" i="4"/>
  <c r="D22" i="4"/>
  <c r="D14" i="4"/>
  <c r="K18" i="5"/>
  <c r="K20" i="5"/>
  <c r="K15" i="5"/>
  <c r="K22" i="5"/>
  <c r="K17" i="5"/>
  <c r="K21" i="5"/>
  <c r="K24" i="5"/>
  <c r="K16" i="5"/>
  <c r="K33" i="5"/>
  <c r="K36" i="5"/>
  <c r="K26" i="5"/>
  <c r="K25" i="5"/>
  <c r="K28" i="5"/>
  <c r="K31" i="5"/>
  <c r="K32" i="5"/>
  <c r="K34" i="5"/>
  <c r="K35" i="5"/>
  <c r="K23" i="5"/>
  <c r="K19" i="5"/>
  <c r="K29" i="5"/>
  <c r="K30" i="5"/>
  <c r="G13" i="4"/>
  <c r="H6" i="4"/>
  <c r="K29" i="3"/>
  <c r="K30" i="3"/>
  <c r="K14" i="3"/>
  <c r="K22" i="3"/>
  <c r="K23" i="3"/>
  <c r="K13" i="3"/>
  <c r="N13" i="3"/>
  <c r="O13" i="3" s="1"/>
  <c r="K31" i="3"/>
  <c r="K16" i="3"/>
  <c r="K26" i="3"/>
  <c r="K17" i="3"/>
  <c r="K32" i="3"/>
  <c r="K34" i="3"/>
  <c r="K21" i="3"/>
  <c r="K24" i="3"/>
  <c r="K33" i="3"/>
  <c r="K18" i="3"/>
  <c r="K25" i="3"/>
  <c r="H6" i="2"/>
  <c r="L13" i="2"/>
  <c r="G13" i="2"/>
  <c r="E14" i="2" s="1"/>
  <c r="K18" i="2"/>
  <c r="K14" i="2"/>
  <c r="K22" i="2"/>
  <c r="K17" i="2"/>
  <c r="K33" i="2"/>
  <c r="N13" i="2"/>
  <c r="K13" i="2"/>
  <c r="O13" i="2" s="1"/>
  <c r="K29" i="2"/>
  <c r="K25" i="2"/>
  <c r="K30" i="2"/>
  <c r="K21" i="2"/>
  <c r="K26" i="2"/>
  <c r="H14" i="4" l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K13" i="5"/>
  <c r="K27" i="5"/>
  <c r="K14" i="5"/>
  <c r="I14" i="3"/>
  <c r="N14" i="3" s="1"/>
  <c r="O30" i="4"/>
  <c r="K30" i="4"/>
  <c r="O33" i="4"/>
  <c r="K33" i="4"/>
  <c r="O18" i="4"/>
  <c r="K18" i="4"/>
  <c r="O16" i="4"/>
  <c r="K16" i="4"/>
  <c r="O34" i="4"/>
  <c r="K34" i="4"/>
  <c r="O21" i="4"/>
  <c r="K21" i="4"/>
  <c r="K24" i="4"/>
  <c r="O24" i="4"/>
  <c r="O19" i="4"/>
  <c r="K19" i="4"/>
  <c r="O29" i="4"/>
  <c r="K29" i="4"/>
  <c r="O15" i="4"/>
  <c r="K15" i="4"/>
  <c r="O26" i="4"/>
  <c r="K26" i="4"/>
  <c r="O14" i="4"/>
  <c r="K14" i="4"/>
  <c r="O32" i="4"/>
  <c r="K32" i="4"/>
  <c r="O27" i="4"/>
  <c r="K27" i="4"/>
  <c r="O25" i="4"/>
  <c r="K25" i="4"/>
  <c r="O36" i="4"/>
  <c r="K36" i="4"/>
  <c r="O23" i="4"/>
  <c r="K23" i="4"/>
  <c r="O28" i="4"/>
  <c r="K28" i="4"/>
  <c r="O31" i="4"/>
  <c r="K31" i="4"/>
  <c r="O13" i="4"/>
  <c r="K13" i="4"/>
  <c r="O22" i="4"/>
  <c r="K22" i="4"/>
  <c r="K17" i="4"/>
  <c r="O17" i="4"/>
  <c r="O35" i="4"/>
  <c r="K35" i="4"/>
  <c r="O20" i="4"/>
  <c r="K20" i="4"/>
  <c r="L14" i="5"/>
  <c r="P13" i="5"/>
  <c r="E14" i="4"/>
  <c r="G14" i="4" s="1"/>
  <c r="G14" i="3"/>
  <c r="E15" i="3" s="1"/>
  <c r="F14" i="2"/>
  <c r="I14" i="2" s="1"/>
  <c r="H14" i="2" s="1"/>
  <c r="L14" i="3"/>
  <c r="H14" i="3" l="1"/>
  <c r="P13" i="4"/>
  <c r="O14" i="3"/>
  <c r="F14" i="4"/>
  <c r="L14" i="4"/>
  <c r="F14" i="5"/>
  <c r="G14" i="5"/>
  <c r="E15" i="4"/>
  <c r="M14" i="4"/>
  <c r="L14" i="2"/>
  <c r="N14" i="2"/>
  <c r="G14" i="2"/>
  <c r="F15" i="3"/>
  <c r="L15" i="3" s="1"/>
  <c r="G15" i="3"/>
  <c r="E16" i="3" s="1"/>
  <c r="F16" i="3" s="1"/>
  <c r="I16" i="3" l="1"/>
  <c r="N16" i="3" s="1"/>
  <c r="I15" i="3"/>
  <c r="N15" i="3" s="1"/>
  <c r="M14" i="5"/>
  <c r="P14" i="5" s="1"/>
  <c r="F15" i="4"/>
  <c r="L15" i="4"/>
  <c r="E15" i="5"/>
  <c r="G15" i="5" s="1"/>
  <c r="E16" i="5" s="1"/>
  <c r="P14" i="4"/>
  <c r="M15" i="4"/>
  <c r="G15" i="4"/>
  <c r="E15" i="2"/>
  <c r="F15" i="2" s="1"/>
  <c r="I15" i="2" s="1"/>
  <c r="H15" i="2" s="1"/>
  <c r="O14" i="2"/>
  <c r="G16" i="3"/>
  <c r="L16" i="3"/>
  <c r="O15" i="3"/>
  <c r="H15" i="3" l="1"/>
  <c r="H16" i="3" s="1"/>
  <c r="F15" i="5"/>
  <c r="L15" i="5"/>
  <c r="F16" i="5"/>
  <c r="P15" i="4"/>
  <c r="E16" i="4"/>
  <c r="E17" i="3"/>
  <c r="F17" i="3" s="1"/>
  <c r="G15" i="2"/>
  <c r="N15" i="2"/>
  <c r="L15" i="2"/>
  <c r="O16" i="3"/>
  <c r="I17" i="3" l="1"/>
  <c r="N17" i="3" s="1"/>
  <c r="G17" i="3"/>
  <c r="E18" i="3" s="1"/>
  <c r="F18" i="3" s="1"/>
  <c r="M15" i="5"/>
  <c r="P15" i="5" s="1"/>
  <c r="F16" i="4"/>
  <c r="M16" i="4" s="1"/>
  <c r="L16" i="4"/>
  <c r="L16" i="5"/>
  <c r="M16" i="5"/>
  <c r="G16" i="5"/>
  <c r="E17" i="5" s="1"/>
  <c r="G16" i="4"/>
  <c r="L17" i="3"/>
  <c r="O17" i="3" s="1"/>
  <c r="E16" i="2"/>
  <c r="F16" i="2" s="1"/>
  <c r="I16" i="2" s="1"/>
  <c r="H16" i="2" s="1"/>
  <c r="O15" i="2"/>
  <c r="H17" i="3" l="1"/>
  <c r="I18" i="3"/>
  <c r="N18" i="3" s="1"/>
  <c r="F17" i="5"/>
  <c r="P16" i="5"/>
  <c r="P16" i="4"/>
  <c r="E17" i="4"/>
  <c r="G16" i="2"/>
  <c r="L16" i="2"/>
  <c r="N16" i="2"/>
  <c r="G18" i="3"/>
  <c r="L18" i="3"/>
  <c r="H18" i="3" l="1"/>
  <c r="O18" i="3"/>
  <c r="F17" i="4"/>
  <c r="M17" i="4" s="1"/>
  <c r="L17" i="4"/>
  <c r="G17" i="4"/>
  <c r="L17" i="5"/>
  <c r="M17" i="5"/>
  <c r="G17" i="5"/>
  <c r="E18" i="5" s="1"/>
  <c r="E18" i="4"/>
  <c r="O16" i="2"/>
  <c r="E17" i="2"/>
  <c r="F17" i="2" s="1"/>
  <c r="I17" i="2" s="1"/>
  <c r="H17" i="2" s="1"/>
  <c r="E19" i="3"/>
  <c r="F19" i="3" s="1"/>
  <c r="I19" i="3" l="1"/>
  <c r="N19" i="3" s="1"/>
  <c r="F18" i="4"/>
  <c r="M18" i="4" s="1"/>
  <c r="L18" i="4"/>
  <c r="F18" i="5"/>
  <c r="P17" i="5"/>
  <c r="P17" i="4"/>
  <c r="G18" i="4"/>
  <c r="G17" i="2"/>
  <c r="L17" i="2"/>
  <c r="N17" i="2"/>
  <c r="G19" i="3"/>
  <c r="L19" i="3"/>
  <c r="O19" i="3" l="1"/>
  <c r="H19" i="3"/>
  <c r="L18" i="5"/>
  <c r="M18" i="5"/>
  <c r="G18" i="5"/>
  <c r="E19" i="5" s="1"/>
  <c r="E19" i="4"/>
  <c r="P18" i="4"/>
  <c r="O17" i="2"/>
  <c r="E18" i="2"/>
  <c r="F18" i="2" s="1"/>
  <c r="I18" i="2" s="1"/>
  <c r="H18" i="2" s="1"/>
  <c r="E20" i="3"/>
  <c r="F20" i="3" s="1"/>
  <c r="I20" i="3" l="1"/>
  <c r="N20" i="3" s="1"/>
  <c r="F19" i="4"/>
  <c r="L19" i="4"/>
  <c r="L19" i="5"/>
  <c r="P18" i="5"/>
  <c r="M19" i="4"/>
  <c r="G19" i="4"/>
  <c r="G18" i="2"/>
  <c r="L18" i="2"/>
  <c r="N18" i="2"/>
  <c r="L20" i="3"/>
  <c r="G20" i="3"/>
  <c r="H20" i="3" l="1"/>
  <c r="F19" i="5"/>
  <c r="G19" i="5"/>
  <c r="E20" i="5" s="1"/>
  <c r="P19" i="4"/>
  <c r="E20" i="4"/>
  <c r="O18" i="2"/>
  <c r="E19" i="2"/>
  <c r="F19" i="2" s="1"/>
  <c r="I19" i="2" s="1"/>
  <c r="H19" i="2" s="1"/>
  <c r="E21" i="3"/>
  <c r="F21" i="3" s="1"/>
  <c r="O20" i="3"/>
  <c r="I21" i="3" l="1"/>
  <c r="N21" i="3" s="1"/>
  <c r="M19" i="5"/>
  <c r="F20" i="4"/>
  <c r="M20" i="4" s="1"/>
  <c r="L20" i="4"/>
  <c r="F20" i="5"/>
  <c r="P19" i="5"/>
  <c r="G20" i="4"/>
  <c r="G19" i="2"/>
  <c r="L19" i="2"/>
  <c r="N19" i="2"/>
  <c r="L21" i="3"/>
  <c r="O21" i="3" s="1"/>
  <c r="G21" i="3"/>
  <c r="H21" i="3" l="1"/>
  <c r="M20" i="5"/>
  <c r="G20" i="5"/>
  <c r="L20" i="5"/>
  <c r="P20" i="5" s="1"/>
  <c r="E21" i="4"/>
  <c r="P20" i="4"/>
  <c r="E20" i="2"/>
  <c r="F20" i="2" s="1"/>
  <c r="I20" i="2" s="1"/>
  <c r="H20" i="2" s="1"/>
  <c r="O19" i="2"/>
  <c r="E22" i="3"/>
  <c r="F22" i="3" s="1"/>
  <c r="I22" i="3" l="1"/>
  <c r="N22" i="3" s="1"/>
  <c r="F21" i="4"/>
  <c r="M21" i="4" s="1"/>
  <c r="L21" i="4"/>
  <c r="E21" i="5"/>
  <c r="L21" i="5" s="1"/>
  <c r="G21" i="4"/>
  <c r="G20" i="2"/>
  <c r="L20" i="2"/>
  <c r="N20" i="2"/>
  <c r="L22" i="3"/>
  <c r="G22" i="3"/>
  <c r="H22" i="3" l="1"/>
  <c r="G21" i="5"/>
  <c r="E22" i="5" s="1"/>
  <c r="L22" i="5" s="1"/>
  <c r="F21" i="5"/>
  <c r="M21" i="5" s="1"/>
  <c r="P21" i="5" s="1"/>
  <c r="P21" i="4"/>
  <c r="E22" i="4"/>
  <c r="O20" i="2"/>
  <c r="E21" i="2"/>
  <c r="F21" i="2" s="1"/>
  <c r="I21" i="2" s="1"/>
  <c r="H21" i="2" s="1"/>
  <c r="E23" i="3"/>
  <c r="F23" i="3" s="1"/>
  <c r="O22" i="3"/>
  <c r="I23" i="3" l="1"/>
  <c r="N23" i="3" s="1"/>
  <c r="F22" i="4"/>
  <c r="M22" i="4" s="1"/>
  <c r="L22" i="4"/>
  <c r="G22" i="5"/>
  <c r="F22" i="5"/>
  <c r="G22" i="4"/>
  <c r="G21" i="2"/>
  <c r="L21" i="2"/>
  <c r="N21" i="2"/>
  <c r="L23" i="3"/>
  <c r="G23" i="3"/>
  <c r="H23" i="3" l="1"/>
  <c r="O23" i="3"/>
  <c r="M22" i="5"/>
  <c r="P22" i="5" s="1"/>
  <c r="E23" i="5"/>
  <c r="L23" i="5" s="1"/>
  <c r="P22" i="4"/>
  <c r="E23" i="4"/>
  <c r="O21" i="2"/>
  <c r="E22" i="2"/>
  <c r="F22" i="2" s="1"/>
  <c r="I22" i="2" s="1"/>
  <c r="H22" i="2" s="1"/>
  <c r="E24" i="3"/>
  <c r="F24" i="3" s="1"/>
  <c r="I24" i="3" l="1"/>
  <c r="N24" i="3" s="1"/>
  <c r="F23" i="4"/>
  <c r="L23" i="4"/>
  <c r="F23" i="5"/>
  <c r="G23" i="5"/>
  <c r="M23" i="4"/>
  <c r="G23" i="4"/>
  <c r="G22" i="2"/>
  <c r="N22" i="2"/>
  <c r="L22" i="2"/>
  <c r="O22" i="2" s="1"/>
  <c r="L24" i="3"/>
  <c r="G24" i="3"/>
  <c r="H24" i="3" l="1"/>
  <c r="O24" i="3"/>
  <c r="M23" i="5"/>
  <c r="P23" i="5" s="1"/>
  <c r="E24" i="5"/>
  <c r="F24" i="5" s="1"/>
  <c r="P23" i="4"/>
  <c r="E24" i="4"/>
  <c r="E23" i="2"/>
  <c r="F23" i="2" s="1"/>
  <c r="I23" i="2" s="1"/>
  <c r="H23" i="2" s="1"/>
  <c r="E25" i="3"/>
  <c r="F25" i="3" s="1"/>
  <c r="I25" i="3" l="1"/>
  <c r="N25" i="3" s="1"/>
  <c r="P13" i="3"/>
  <c r="M24" i="5"/>
  <c r="F24" i="4"/>
  <c r="L24" i="4"/>
  <c r="G24" i="5"/>
  <c r="E25" i="5" s="1"/>
  <c r="L25" i="5" s="1"/>
  <c r="L24" i="5"/>
  <c r="P24" i="5" s="1"/>
  <c r="M24" i="4"/>
  <c r="G24" i="4"/>
  <c r="G23" i="2"/>
  <c r="L23" i="2"/>
  <c r="N23" i="2"/>
  <c r="L25" i="3"/>
  <c r="O25" i="3" s="1"/>
  <c r="G25" i="3"/>
  <c r="H25" i="3" l="1"/>
  <c r="F25" i="5"/>
  <c r="G25" i="5"/>
  <c r="E26" i="5" s="1"/>
  <c r="P24" i="4"/>
  <c r="E25" i="4"/>
  <c r="Q13" i="3"/>
  <c r="O23" i="2"/>
  <c r="E24" i="2"/>
  <c r="F24" i="2" s="1"/>
  <c r="I24" i="2" s="1"/>
  <c r="H24" i="2" s="1"/>
  <c r="E26" i="3"/>
  <c r="F26" i="3" s="1"/>
  <c r="H26" i="3" l="1"/>
  <c r="I26" i="3"/>
  <c r="N26" i="3" s="1"/>
  <c r="P14" i="3"/>
  <c r="M25" i="5"/>
  <c r="P25" i="5" s="1"/>
  <c r="Q13" i="5"/>
  <c r="R13" i="5" s="1"/>
  <c r="F25" i="4"/>
  <c r="L25" i="4"/>
  <c r="G25" i="4"/>
  <c r="E26" i="4" s="1"/>
  <c r="L26" i="5"/>
  <c r="F26" i="5"/>
  <c r="G26" i="5"/>
  <c r="E27" i="5" s="1"/>
  <c r="M25" i="4"/>
  <c r="G24" i="2"/>
  <c r="L24" i="2"/>
  <c r="N24" i="2"/>
  <c r="L26" i="3"/>
  <c r="G26" i="3"/>
  <c r="M26" i="5" l="1"/>
  <c r="Q14" i="5"/>
  <c r="R14" i="5" s="1"/>
  <c r="F26" i="4"/>
  <c r="L26" i="4"/>
  <c r="Q13" i="4"/>
  <c r="R13" i="4" s="1"/>
  <c r="P26" i="5"/>
  <c r="P25" i="4"/>
  <c r="M26" i="4"/>
  <c r="G26" i="4"/>
  <c r="Q14" i="3"/>
  <c r="O24" i="2"/>
  <c r="E25" i="2"/>
  <c r="F25" i="2" s="1"/>
  <c r="I25" i="2" s="1"/>
  <c r="H25" i="2" s="1"/>
  <c r="E27" i="3"/>
  <c r="F27" i="3" s="1"/>
  <c r="O26" i="3"/>
  <c r="P13" i="2" l="1"/>
  <c r="Q13" i="2" s="1"/>
  <c r="I27" i="3"/>
  <c r="P15" i="3"/>
  <c r="Q14" i="4"/>
  <c r="R14" i="4" s="1"/>
  <c r="L27" i="5"/>
  <c r="F27" i="5"/>
  <c r="G27" i="5"/>
  <c r="E28" i="5" s="1"/>
  <c r="P26" i="4"/>
  <c r="E27" i="4"/>
  <c r="G25" i="2"/>
  <c r="N25" i="2"/>
  <c r="L25" i="2"/>
  <c r="L27" i="3"/>
  <c r="G27" i="3"/>
  <c r="N27" i="3" l="1"/>
  <c r="H27" i="3"/>
  <c r="O27" i="3"/>
  <c r="M27" i="5"/>
  <c r="P27" i="5" s="1"/>
  <c r="Q15" i="5"/>
  <c r="F27" i="4"/>
  <c r="M27" i="4" s="1"/>
  <c r="L27" i="4"/>
  <c r="G27" i="4"/>
  <c r="E28" i="4" s="1"/>
  <c r="L28" i="5"/>
  <c r="R15" i="5"/>
  <c r="G28" i="5"/>
  <c r="E29" i="5" s="1"/>
  <c r="Q15" i="3"/>
  <c r="O25" i="2"/>
  <c r="E26" i="2"/>
  <c r="F26" i="2" s="1"/>
  <c r="I26" i="2" s="1"/>
  <c r="H26" i="2" s="1"/>
  <c r="E28" i="3"/>
  <c r="F28" i="3" s="1"/>
  <c r="P14" i="2" l="1"/>
  <c r="Q14" i="2" s="1"/>
  <c r="I28" i="3"/>
  <c r="N28" i="3" s="1"/>
  <c r="P16" i="3"/>
  <c r="F28" i="4"/>
  <c r="M28" i="4" s="1"/>
  <c r="L28" i="4"/>
  <c r="Q15" i="4"/>
  <c r="R15" i="4" s="1"/>
  <c r="G29" i="5"/>
  <c r="F28" i="5"/>
  <c r="P27" i="4"/>
  <c r="G28" i="4"/>
  <c r="G26" i="2"/>
  <c r="L26" i="2"/>
  <c r="N26" i="2"/>
  <c r="L28" i="3"/>
  <c r="G28" i="3"/>
  <c r="H28" i="3" l="1"/>
  <c r="M28" i="5"/>
  <c r="P28" i="5" s="1"/>
  <c r="Q16" i="5"/>
  <c r="R16" i="5" s="1"/>
  <c r="Q16" i="4"/>
  <c r="R16" i="4" s="1"/>
  <c r="E30" i="5"/>
  <c r="L30" i="5" s="1"/>
  <c r="L29" i="5"/>
  <c r="F29" i="5"/>
  <c r="E29" i="4"/>
  <c r="P28" i="4"/>
  <c r="Q16" i="3"/>
  <c r="O26" i="2"/>
  <c r="E27" i="2"/>
  <c r="F27" i="2" s="1"/>
  <c r="I27" i="2" s="1"/>
  <c r="H27" i="2" s="1"/>
  <c r="O28" i="3"/>
  <c r="E29" i="3"/>
  <c r="F29" i="3" s="1"/>
  <c r="P15" i="2" l="1"/>
  <c r="Q15" i="2" s="1"/>
  <c r="I29" i="3"/>
  <c r="N29" i="3" s="1"/>
  <c r="P17" i="3"/>
  <c r="M29" i="5"/>
  <c r="Q17" i="5"/>
  <c r="R17" i="5" s="1"/>
  <c r="F29" i="4"/>
  <c r="M29" i="4" s="1"/>
  <c r="L29" i="4"/>
  <c r="G29" i="4"/>
  <c r="E30" i="4" s="1"/>
  <c r="F30" i="5"/>
  <c r="G30" i="5"/>
  <c r="E31" i="5" s="1"/>
  <c r="P29" i="5"/>
  <c r="G27" i="2"/>
  <c r="N27" i="2"/>
  <c r="L27" i="2"/>
  <c r="L29" i="3"/>
  <c r="G29" i="3"/>
  <c r="H29" i="3" l="1"/>
  <c r="M30" i="5"/>
  <c r="P30" i="5" s="1"/>
  <c r="Q18" i="5"/>
  <c r="R18" i="5" s="1"/>
  <c r="F30" i="4"/>
  <c r="L30" i="4"/>
  <c r="Q17" i="4"/>
  <c r="R17" i="4" s="1"/>
  <c r="L31" i="5"/>
  <c r="F31" i="5"/>
  <c r="M31" i="5" s="1"/>
  <c r="G31" i="5"/>
  <c r="E32" i="5" s="1"/>
  <c r="P29" i="4"/>
  <c r="M30" i="4"/>
  <c r="G30" i="4"/>
  <c r="Q17" i="3"/>
  <c r="O27" i="2"/>
  <c r="E28" i="2"/>
  <c r="F28" i="2" s="1"/>
  <c r="I28" i="2" s="1"/>
  <c r="H28" i="2" s="1"/>
  <c r="E30" i="3"/>
  <c r="F30" i="3" s="1"/>
  <c r="O29" i="3"/>
  <c r="P16" i="2" l="1"/>
  <c r="I30" i="3"/>
  <c r="N30" i="3" s="1"/>
  <c r="P18" i="3"/>
  <c r="Q19" i="5"/>
  <c r="R19" i="5" s="1"/>
  <c r="Q18" i="4"/>
  <c r="R18" i="4" s="1"/>
  <c r="L32" i="5"/>
  <c r="P31" i="5"/>
  <c r="P30" i="4"/>
  <c r="E31" i="4"/>
  <c r="Q16" i="2"/>
  <c r="G28" i="2"/>
  <c r="N28" i="2"/>
  <c r="L28" i="2"/>
  <c r="L30" i="3"/>
  <c r="G30" i="3"/>
  <c r="H30" i="3" l="1"/>
  <c r="F31" i="4"/>
  <c r="L31" i="4"/>
  <c r="G31" i="4"/>
  <c r="E32" i="4" s="1"/>
  <c r="F32" i="5"/>
  <c r="G32" i="5"/>
  <c r="E33" i="5" s="1"/>
  <c r="M31" i="4"/>
  <c r="Q18" i="3"/>
  <c r="O28" i="2"/>
  <c r="E29" i="2"/>
  <c r="F29" i="2" s="1"/>
  <c r="I29" i="2" s="1"/>
  <c r="H29" i="2" s="1"/>
  <c r="E31" i="3"/>
  <c r="F31" i="3" s="1"/>
  <c r="O30" i="3"/>
  <c r="P17" i="2" l="1"/>
  <c r="Q17" i="2" s="1"/>
  <c r="I31" i="3"/>
  <c r="N31" i="3" s="1"/>
  <c r="P19" i="3"/>
  <c r="M32" i="5"/>
  <c r="Q20" i="5"/>
  <c r="R20" i="5" s="1"/>
  <c r="F32" i="4"/>
  <c r="M32" i="4" s="1"/>
  <c r="L32" i="4"/>
  <c r="Q19" i="4"/>
  <c r="R19" i="4" s="1"/>
  <c r="L33" i="5"/>
  <c r="F33" i="5"/>
  <c r="P32" i="5"/>
  <c r="P31" i="4"/>
  <c r="G32" i="4"/>
  <c r="G29" i="2"/>
  <c r="N29" i="2"/>
  <c r="L29" i="2"/>
  <c r="L31" i="3"/>
  <c r="G31" i="3"/>
  <c r="H31" i="3" l="1"/>
  <c r="Q21" i="5"/>
  <c r="Q20" i="4"/>
  <c r="R20" i="4" s="1"/>
  <c r="G33" i="5"/>
  <c r="E34" i="5" s="1"/>
  <c r="M33" i="5"/>
  <c r="E33" i="4"/>
  <c r="P32" i="4"/>
  <c r="Q19" i="3"/>
  <c r="O29" i="2"/>
  <c r="E30" i="2"/>
  <c r="F30" i="2" s="1"/>
  <c r="I30" i="2" s="1"/>
  <c r="H30" i="2" s="1"/>
  <c r="O31" i="3"/>
  <c r="E32" i="3"/>
  <c r="F32" i="3" s="1"/>
  <c r="P18" i="2" l="1"/>
  <c r="I32" i="3"/>
  <c r="N32" i="3" s="1"/>
  <c r="P20" i="3"/>
  <c r="F33" i="4"/>
  <c r="M33" i="4" s="1"/>
  <c r="L33" i="4"/>
  <c r="L34" i="5"/>
  <c r="P33" i="5"/>
  <c r="R21" i="5"/>
  <c r="G33" i="4"/>
  <c r="Q18" i="2"/>
  <c r="G30" i="2"/>
  <c r="N30" i="2"/>
  <c r="L30" i="2"/>
  <c r="L32" i="3"/>
  <c r="G32" i="3"/>
  <c r="H32" i="3" l="1"/>
  <c r="Q21" i="4"/>
  <c r="R21" i="4" s="1"/>
  <c r="F34" i="5"/>
  <c r="G34" i="5"/>
  <c r="E35" i="5" s="1"/>
  <c r="E34" i="4"/>
  <c r="G34" i="4" s="1"/>
  <c r="P33" i="4"/>
  <c r="Q20" i="3"/>
  <c r="O30" i="2"/>
  <c r="E31" i="2"/>
  <c r="F31" i="2" s="1"/>
  <c r="I31" i="2" s="1"/>
  <c r="H31" i="2" s="1"/>
  <c r="E33" i="3"/>
  <c r="F33" i="3" s="1"/>
  <c r="O32" i="3"/>
  <c r="P19" i="2" l="1"/>
  <c r="I33" i="3"/>
  <c r="N33" i="3" s="1"/>
  <c r="P21" i="3"/>
  <c r="M34" i="5"/>
  <c r="P34" i="5" s="1"/>
  <c r="Q22" i="5"/>
  <c r="R22" i="5" s="1"/>
  <c r="F34" i="4"/>
  <c r="M34" i="4" s="1"/>
  <c r="L34" i="4"/>
  <c r="L35" i="5"/>
  <c r="Q19" i="2"/>
  <c r="G31" i="2"/>
  <c r="N31" i="2"/>
  <c r="L31" i="2"/>
  <c r="L33" i="3"/>
  <c r="G33" i="3"/>
  <c r="H33" i="3" l="1"/>
  <c r="O33" i="3"/>
  <c r="Q22" i="4"/>
  <c r="F35" i="5"/>
  <c r="G35" i="5"/>
  <c r="E36" i="5" s="1"/>
  <c r="P34" i="4"/>
  <c r="E35" i="4"/>
  <c r="G35" i="4" s="1"/>
  <c r="R22" i="4"/>
  <c r="Q21" i="3"/>
  <c r="O31" i="2"/>
  <c r="E32" i="2"/>
  <c r="F32" i="2" s="1"/>
  <c r="I32" i="2" s="1"/>
  <c r="H32" i="2" s="1"/>
  <c r="E34" i="3"/>
  <c r="F34" i="3" s="1"/>
  <c r="E36" i="4" l="1"/>
  <c r="G36" i="4" s="1"/>
  <c r="P20" i="2"/>
  <c r="Q20" i="2" s="1"/>
  <c r="I34" i="3"/>
  <c r="N34" i="3" s="1"/>
  <c r="P22" i="3"/>
  <c r="M35" i="5"/>
  <c r="P35" i="5" s="1"/>
  <c r="Q23" i="5"/>
  <c r="R23" i="5" s="1"/>
  <c r="F35" i="4"/>
  <c r="M35" i="4" s="1"/>
  <c r="L35" i="4"/>
  <c r="L36" i="5"/>
  <c r="F36" i="5"/>
  <c r="Q32" i="5" s="1"/>
  <c r="R32" i="5" s="1"/>
  <c r="G36" i="5"/>
  <c r="G32" i="2"/>
  <c r="L32" i="2"/>
  <c r="N32" i="2"/>
  <c r="L34" i="3"/>
  <c r="G34" i="3"/>
  <c r="H34" i="3" l="1"/>
  <c r="Q31" i="5"/>
  <c r="R31" i="5" s="1"/>
  <c r="M36" i="5"/>
  <c r="Q35" i="5"/>
  <c r="R35" i="5" s="1"/>
  <c r="Q24" i="5"/>
  <c r="R24" i="5" s="1"/>
  <c r="Q26" i="5"/>
  <c r="R26" i="5" s="1"/>
  <c r="Q25" i="5"/>
  <c r="R25" i="5" s="1"/>
  <c r="Q28" i="5"/>
  <c r="R28" i="5" s="1"/>
  <c r="Q27" i="5"/>
  <c r="R27" i="5" s="1"/>
  <c r="Q29" i="5"/>
  <c r="R29" i="5" s="1"/>
  <c r="Q30" i="5"/>
  <c r="R30" i="5" s="1"/>
  <c r="Q33" i="5"/>
  <c r="R33" i="5" s="1"/>
  <c r="Q34" i="5"/>
  <c r="R34" i="5" s="1"/>
  <c r="Q23" i="4"/>
  <c r="R23" i="4" s="1"/>
  <c r="R36" i="5"/>
  <c r="P36" i="5"/>
  <c r="P35" i="4"/>
  <c r="Q22" i="3"/>
  <c r="O32" i="2"/>
  <c r="E33" i="2"/>
  <c r="F33" i="2" s="1"/>
  <c r="I33" i="2" s="1"/>
  <c r="H33" i="2" s="1"/>
  <c r="E35" i="3"/>
  <c r="F35" i="3" s="1"/>
  <c r="O34" i="3"/>
  <c r="P21" i="2" l="1"/>
  <c r="I35" i="3"/>
  <c r="N35" i="3" s="1"/>
  <c r="P23" i="3"/>
  <c r="F36" i="4"/>
  <c r="M36" i="4" s="1"/>
  <c r="L36" i="4"/>
  <c r="Q21" i="2"/>
  <c r="G33" i="2"/>
  <c r="L33" i="2"/>
  <c r="N33" i="2"/>
  <c r="L35" i="3"/>
  <c r="O35" i="3" s="1"/>
  <c r="G35" i="3"/>
  <c r="H35" i="3" l="1"/>
  <c r="Q25" i="4"/>
  <c r="R25" i="4" s="1"/>
  <c r="Q24" i="4"/>
  <c r="R24" i="4" s="1"/>
  <c r="P36" i="4"/>
  <c r="Q23" i="3"/>
  <c r="O33" i="2"/>
  <c r="E34" i="2"/>
  <c r="F34" i="2" s="1"/>
  <c r="I34" i="2" s="1"/>
  <c r="H34" i="2" s="1"/>
  <c r="E36" i="3"/>
  <c r="F36" i="3" s="1"/>
  <c r="P22" i="2" l="1"/>
  <c r="Q22" i="2" s="1"/>
  <c r="I36" i="3"/>
  <c r="N36" i="3" s="1"/>
  <c r="P35" i="3"/>
  <c r="Q35" i="3" s="1"/>
  <c r="P24" i="3"/>
  <c r="P25" i="3"/>
  <c r="Q25" i="3" s="1"/>
  <c r="P26" i="3"/>
  <c r="Q26" i="3" s="1"/>
  <c r="P27" i="3"/>
  <c r="Q27" i="3" s="1"/>
  <c r="P28" i="3"/>
  <c r="Q28" i="3" s="1"/>
  <c r="P29" i="3"/>
  <c r="Q29" i="3" s="1"/>
  <c r="P34" i="3"/>
  <c r="Q34" i="3" s="1"/>
  <c r="P32" i="3"/>
  <c r="Q32" i="3" s="1"/>
  <c r="P31" i="3"/>
  <c r="Q31" i="3" s="1"/>
  <c r="P33" i="3"/>
  <c r="Q33" i="3" s="1"/>
  <c r="P30" i="3"/>
  <c r="Q30" i="3" s="1"/>
  <c r="G34" i="2"/>
  <c r="L34" i="2"/>
  <c r="N34" i="2"/>
  <c r="L36" i="3"/>
  <c r="G36" i="3"/>
  <c r="H36" i="3" l="1"/>
  <c r="Q26" i="4"/>
  <c r="R26" i="4" s="1"/>
  <c r="Q36" i="3"/>
  <c r="Q24" i="3"/>
  <c r="O34" i="2"/>
  <c r="E35" i="2"/>
  <c r="F35" i="2" s="1"/>
  <c r="I35" i="2" s="1"/>
  <c r="H35" i="2" s="1"/>
  <c r="O36" i="3"/>
  <c r="P23" i="2" l="1"/>
  <c r="Q23" i="2"/>
  <c r="G35" i="2"/>
  <c r="N35" i="2"/>
  <c r="L35" i="2"/>
  <c r="Q30" i="4" l="1"/>
  <c r="R30" i="4" s="1"/>
  <c r="Q34" i="4"/>
  <c r="R34" i="4" s="1"/>
  <c r="Q36" i="4"/>
  <c r="R36" i="4" s="1"/>
  <c r="Q35" i="4"/>
  <c r="R35" i="4" s="1"/>
  <c r="Q33" i="4"/>
  <c r="R33" i="4" s="1"/>
  <c r="Q31" i="4"/>
  <c r="R31" i="4" s="1"/>
  <c r="Q29" i="4"/>
  <c r="R29" i="4" s="1"/>
  <c r="Q27" i="4"/>
  <c r="R27" i="4" s="1"/>
  <c r="Q28" i="4"/>
  <c r="R28" i="4" s="1"/>
  <c r="Q32" i="4"/>
  <c r="R32" i="4" s="1"/>
  <c r="O35" i="2"/>
  <c r="E36" i="2"/>
  <c r="F36" i="2" s="1"/>
  <c r="I36" i="2" s="1"/>
  <c r="H36" i="2" s="1"/>
  <c r="P35" i="2" l="1"/>
  <c r="Q35" i="2" s="1"/>
  <c r="P24" i="2"/>
  <c r="P25" i="2"/>
  <c r="Q25" i="2" s="1"/>
  <c r="P26" i="2"/>
  <c r="Q26" i="2" s="1"/>
  <c r="P27" i="2"/>
  <c r="Q27" i="2" s="1"/>
  <c r="P28" i="2"/>
  <c r="Q28" i="2" s="1"/>
  <c r="P29" i="2"/>
  <c r="Q29" i="2" s="1"/>
  <c r="P34" i="2"/>
  <c r="Q34" i="2" s="1"/>
  <c r="P33" i="2"/>
  <c r="Q33" i="2" s="1"/>
  <c r="P32" i="2"/>
  <c r="P31" i="2"/>
  <c r="Q31" i="2" s="1"/>
  <c r="P30" i="2"/>
  <c r="Q30" i="2" s="1"/>
  <c r="Q24" i="2"/>
  <c r="Q32" i="2"/>
  <c r="G36" i="2"/>
  <c r="N36" i="2"/>
  <c r="L36" i="2"/>
  <c r="O36" i="2" l="1"/>
</calcChain>
</file>

<file path=xl/sharedStrings.xml><?xml version="1.0" encoding="utf-8"?>
<sst xmlns="http://schemas.openxmlformats.org/spreadsheetml/2006/main" count="150" uniqueCount="39">
  <si>
    <t>This FREE tool is provided by</t>
  </si>
  <si>
    <t xml:space="preserve">Find instructions here </t>
  </si>
  <si>
    <t>Lease Name/Identifier:</t>
  </si>
  <si>
    <t>350 Fifth Avenue New York, NY 10118</t>
  </si>
  <si>
    <t>Prepaid Lease Payment:</t>
  </si>
  <si>
    <t>Initial Balance Journal (Commencement)</t>
  </si>
  <si>
    <t>End of Lease Journal (Write-off Accumulated)</t>
  </si>
  <si>
    <t>Commencement Date:</t>
  </si>
  <si>
    <t>Initial Direct Costs:</t>
  </si>
  <si>
    <t>ROU Asset</t>
  </si>
  <si>
    <t>ROU Accumulated Amortization</t>
  </si>
  <si>
    <t>Vendor:</t>
  </si>
  <si>
    <t>Empire State Realty Trust</t>
  </si>
  <si>
    <t>Lease Incentives:</t>
  </si>
  <si>
    <t>Lease Liability</t>
  </si>
  <si>
    <t>Incremental Borrowing Rate:</t>
  </si>
  <si>
    <t>Clearing (where recorded)</t>
  </si>
  <si>
    <t>Lease Term (full months):</t>
  </si>
  <si>
    <t>Single Lease Expense:</t>
  </si>
  <si>
    <t>OPERATING AMORTIZATION SCHEDULE:</t>
  </si>
  <si>
    <t>AMORTIZATION JOURNAL ENTRIES (Positive = Debit, Negative = Credit):</t>
  </si>
  <si>
    <t>SHORT TERM REVERSING RECLASS JOURNAL ENTRIES (Positive = Debit, Negative = Credit):</t>
  </si>
  <si>
    <t>Period Number</t>
  </si>
  <si>
    <t>Period Start Date</t>
  </si>
  <si>
    <t>Month's Payment</t>
  </si>
  <si>
    <t>Interest Accretion</t>
  </si>
  <si>
    <t>Allocated to Principal</t>
  </si>
  <si>
    <t>Lease Liability Balance</t>
  </si>
  <si>
    <t>Right of Use Asset Balance</t>
  </si>
  <si>
    <t>ROU Accum. Amort. (Plug)</t>
  </si>
  <si>
    <t>Lease Expense</t>
  </si>
  <si>
    <t>Lease Payment</t>
  </si>
  <si>
    <t>ROU Accum Amort.</t>
  </si>
  <si>
    <t>Lease Liability - Long-term</t>
  </si>
  <si>
    <t>Lease Liability - Current</t>
  </si>
  <si>
    <t>Warehouse Forklift</t>
  </si>
  <si>
    <t>Mcgeever Leasing</t>
  </si>
  <si>
    <t>ROU Amort. Expense</t>
  </si>
  <si>
    <t>Interest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</si>
</sst>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4">
    <xf numFmtId="0" fontId="0" fillId="0" borderId="0" xfId="0"/>
    <xf numFmtId="43" fontId="0" fillId="0" borderId="0" xfId="42" applyFont="1"/>
    <xf numFmtId="0" fontId="16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43" fontId="0" fillId="0" borderId="0" xfId="42" applyFont="1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0" applyNumberFormat="1"/>
    <xf numFmtId="8" fontId="0" fillId="0" borderId="0" xfId="42" applyNumberFormat="1" applyFont="1"/>
    <xf numFmtId="0" fontId="0" fillId="0" borderId="0" xfId="0" applyAlignment="1">
      <alignment vertical="center"/>
    </xf>
    <xf numFmtId="0" fontId="18" fillId="0" borderId="0" xfId="43" applyAlignment="1">
      <alignment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hubs.la/Q01mq5V3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067925" cy="775335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9B5FAC-E497-4CCA-81B3-EDD408C4A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67925" cy="77533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840740</xdr:colOff>
      <xdr:row>1</xdr:row>
      <xdr:rowOff>1003300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E6C4AA-6933-A143-922C-FA46EBF44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9240" cy="1003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840740</xdr:colOff>
      <xdr:row>1</xdr:row>
      <xdr:rowOff>1003300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C52E0-A1A4-E742-B070-FBDEE7320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9240" cy="1003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840740</xdr:colOff>
      <xdr:row>1</xdr:row>
      <xdr:rowOff>1003300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33EAD2-56AD-A24B-8826-0354881E9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9240" cy="1003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840740</xdr:colOff>
      <xdr:row>1</xdr:row>
      <xdr:rowOff>1006475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260C0F-1DE9-4147-8D01-9809741EA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9240" cy="1003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blog.netgain.tech/5-steps-to-lease-accounting-complianc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log.netgain.tech/5-steps-to-lease-accounting-complianc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log.netgain.tech/5-steps-to-lease-accounting-complianc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log.netgain.tech/5-steps-to-lease-accounting-complia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4E70D-58E2-4287-87F5-A27A97841893}">
  <dimension ref="A1"/>
  <sheetViews>
    <sheetView showGridLines="0"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"/>
  <sheetViews>
    <sheetView showGridLines="0" zoomScaleNormal="100" workbookViewId="0"/>
  </sheetViews>
  <sheetFormatPr defaultColWidth="8.85546875" defaultRowHeight="15" x14ac:dyDescent="0.25"/>
  <cols>
    <col min="1" max="1" width="25.85546875" bestFit="1" customWidth="1"/>
    <col min="2" max="3" width="16.5703125" customWidth="1"/>
    <col min="4" max="4" width="21.42578125" bestFit="1" customWidth="1"/>
    <col min="5" max="5" width="17" bestFit="1" customWidth="1"/>
    <col min="6" max="6" width="20.140625" bestFit="1" customWidth="1"/>
    <col min="7" max="7" width="19.85546875" bestFit="1" customWidth="1"/>
    <col min="8" max="8" width="23.5703125" bestFit="1" customWidth="1"/>
    <col min="9" max="9" width="23.42578125" bestFit="1" customWidth="1"/>
    <col min="10" max="10" width="2.5703125" customWidth="1"/>
    <col min="11" max="11" width="17.42578125" bestFit="1" customWidth="1"/>
    <col min="12" max="12" width="16.85546875" bestFit="1" customWidth="1"/>
    <col min="13" max="13" width="17.5703125" bestFit="1" customWidth="1"/>
    <col min="14" max="14" width="21.42578125" bestFit="1" customWidth="1"/>
    <col min="16" max="16" width="23.42578125" bestFit="1" customWidth="1"/>
    <col min="17" max="17" width="20.85546875" bestFit="1" customWidth="1"/>
  </cols>
  <sheetData>
    <row r="1" spans="1:17" ht="24" customHeight="1" x14ac:dyDescent="0.25">
      <c r="A1" s="2" t="s">
        <v>0</v>
      </c>
    </row>
    <row r="2" spans="1:17" s="12" customFormat="1" ht="80.099999999999994" customHeight="1" x14ac:dyDescent="0.25">
      <c r="C2" s="13" t="s">
        <v>1</v>
      </c>
    </row>
    <row r="3" spans="1:17" x14ac:dyDescent="0.25">
      <c r="A3" s="2" t="s">
        <v>2</v>
      </c>
      <c r="B3" s="3" t="s">
        <v>3</v>
      </c>
      <c r="D3" s="2" t="s">
        <v>4</v>
      </c>
      <c r="E3" s="6">
        <v>1000</v>
      </c>
      <c r="G3" s="2" t="s">
        <v>5</v>
      </c>
      <c r="K3" s="2" t="s">
        <v>6</v>
      </c>
    </row>
    <row r="4" spans="1:17" x14ac:dyDescent="0.25">
      <c r="A4" s="2" t="s">
        <v>7</v>
      </c>
      <c r="B4" s="4">
        <v>44562</v>
      </c>
      <c r="D4" s="2" t="s">
        <v>8</v>
      </c>
      <c r="E4" s="6">
        <v>500</v>
      </c>
      <c r="G4" t="s">
        <v>9</v>
      </c>
      <c r="H4" s="10">
        <f>H12</f>
        <v>24416.433671887553</v>
      </c>
      <c r="K4" t="s">
        <v>10</v>
      </c>
      <c r="M4" s="10">
        <f>H4</f>
        <v>24416.433671887553</v>
      </c>
    </row>
    <row r="5" spans="1:17" x14ac:dyDescent="0.25">
      <c r="A5" s="2" t="s">
        <v>11</v>
      </c>
      <c r="B5" s="3" t="s">
        <v>12</v>
      </c>
      <c r="D5" s="2" t="s">
        <v>13</v>
      </c>
      <c r="E5" s="6">
        <v>2100</v>
      </c>
      <c r="G5" t="s">
        <v>14</v>
      </c>
      <c r="H5" s="10">
        <f>-G12</f>
        <v>-25016.433671887553</v>
      </c>
      <c r="K5" t="s">
        <v>9</v>
      </c>
      <c r="M5" s="10">
        <f>-M4</f>
        <v>-24416.433671887553</v>
      </c>
    </row>
    <row r="6" spans="1:17" x14ac:dyDescent="0.25">
      <c r="A6" s="2" t="s">
        <v>15</v>
      </c>
      <c r="B6" s="5">
        <v>0.05</v>
      </c>
      <c r="G6" t="s">
        <v>16</v>
      </c>
      <c r="H6" s="10">
        <f>-H5-H4</f>
        <v>600</v>
      </c>
    </row>
    <row r="7" spans="1:17" x14ac:dyDescent="0.25">
      <c r="A7" s="2" t="s">
        <v>17</v>
      </c>
      <c r="B7" s="3">
        <v>24</v>
      </c>
      <c r="D7" s="2" t="s">
        <v>18</v>
      </c>
      <c r="E7" s="10">
        <f>SUM(E3,E4,-E5,C13:C36)/B7</f>
        <v>1075</v>
      </c>
    </row>
    <row r="9" spans="1:17" x14ac:dyDescent="0.25">
      <c r="E9" s="10"/>
    </row>
    <row r="10" spans="1:17" x14ac:dyDescent="0.25">
      <c r="A10" s="2" t="s">
        <v>19</v>
      </c>
      <c r="K10" s="2" t="s">
        <v>20</v>
      </c>
      <c r="P10" s="2" t="s">
        <v>21</v>
      </c>
    </row>
    <row r="11" spans="1:17" s="2" customFormat="1" x14ac:dyDescent="0.25">
      <c r="A11" s="7" t="s">
        <v>22</v>
      </c>
      <c r="B11" s="7" t="s">
        <v>23</v>
      </c>
      <c r="C11" s="7" t="s">
        <v>31</v>
      </c>
      <c r="D11" s="7" t="s">
        <v>30</v>
      </c>
      <c r="E11" s="7" t="s">
        <v>25</v>
      </c>
      <c r="F11" s="7" t="s">
        <v>26</v>
      </c>
      <c r="G11" s="7" t="s">
        <v>27</v>
      </c>
      <c r="H11" s="7" t="s">
        <v>28</v>
      </c>
      <c r="I11" s="7" t="s">
        <v>29</v>
      </c>
      <c r="K11" s="2" t="s">
        <v>30</v>
      </c>
      <c r="L11" s="2" t="s">
        <v>14</v>
      </c>
      <c r="M11" s="2" t="s">
        <v>31</v>
      </c>
      <c r="N11" s="2" t="s">
        <v>32</v>
      </c>
      <c r="P11" s="2" t="s">
        <v>33</v>
      </c>
      <c r="Q11" s="2" t="s">
        <v>34</v>
      </c>
    </row>
    <row r="12" spans="1:17" x14ac:dyDescent="0.25">
      <c r="A12" s="8">
        <v>0</v>
      </c>
      <c r="B12" s="9">
        <f>B4</f>
        <v>44562</v>
      </c>
      <c r="C12" s="1"/>
      <c r="D12" s="1">
        <v>0</v>
      </c>
      <c r="E12" s="1"/>
      <c r="F12" s="1"/>
      <c r="G12" s="11">
        <f>NPV($B$6/12,C13:C36)</f>
        <v>25016.433671887553</v>
      </c>
      <c r="H12" s="1">
        <f>G12+E3+E4-E5</f>
        <v>24416.433671887553</v>
      </c>
      <c r="I12" s="1"/>
    </row>
    <row r="13" spans="1:17" x14ac:dyDescent="0.25">
      <c r="A13" s="8">
        <v>1</v>
      </c>
      <c r="B13" s="9">
        <v>44562</v>
      </c>
      <c r="C13" s="1">
        <v>1000</v>
      </c>
      <c r="D13" s="1">
        <f>$E$7</f>
        <v>1075</v>
      </c>
      <c r="E13" s="1">
        <f>G12*$B$6/12</f>
        <v>104.23514029953147</v>
      </c>
      <c r="F13" s="1">
        <f t="shared" ref="F13:F36" si="0">C13-E13</f>
        <v>895.76485970046849</v>
      </c>
      <c r="G13" s="1">
        <f>G12-F13</f>
        <v>24120.668812187083</v>
      </c>
      <c r="H13" s="1">
        <f>H12-I13</f>
        <v>23445.668812187083</v>
      </c>
      <c r="I13" s="1">
        <f>D13+F13-C13</f>
        <v>970.76485970046861</v>
      </c>
      <c r="K13" s="10">
        <f t="shared" ref="K13:K36" si="1">D13</f>
        <v>1075</v>
      </c>
      <c r="L13" s="10">
        <f t="shared" ref="L13:L36" si="2">F13</f>
        <v>895.76485970046849</v>
      </c>
      <c r="M13" s="10">
        <f t="shared" ref="M13:M36" si="3">-C13</f>
        <v>-1000</v>
      </c>
      <c r="N13" s="10">
        <f t="shared" ref="N13:N36" si="4">-I13</f>
        <v>-970.76485970046861</v>
      </c>
      <c r="O13" s="10">
        <f>SUM(K13:N13)</f>
        <v>0</v>
      </c>
      <c r="P13" s="10">
        <f>SUM(F14:F25)</f>
        <v>11244.796297007741</v>
      </c>
      <c r="Q13" s="10">
        <f>-P13</f>
        <v>-11244.796297007741</v>
      </c>
    </row>
    <row r="14" spans="1:17" x14ac:dyDescent="0.25">
      <c r="A14" s="8">
        <v>2</v>
      </c>
      <c r="B14" s="9">
        <v>44593</v>
      </c>
      <c r="C14" s="1">
        <v>1000</v>
      </c>
      <c r="D14" s="1">
        <f t="shared" ref="D14:D36" si="5">$E$7</f>
        <v>1075</v>
      </c>
      <c r="E14" s="1">
        <f t="shared" ref="E14:E36" si="6">G13*$B$6/12</f>
        <v>100.50278671744617</v>
      </c>
      <c r="F14" s="1">
        <f t="shared" si="0"/>
        <v>899.49721328255384</v>
      </c>
      <c r="G14" s="1">
        <f t="shared" ref="G14:G36" si="7">G13-F14</f>
        <v>23221.17159890453</v>
      </c>
      <c r="H14" s="1">
        <f t="shared" ref="H14:H35" si="8">H13-I14</f>
        <v>22471.17159890453</v>
      </c>
      <c r="I14" s="1">
        <f t="shared" ref="I14:I36" si="9">D14+F14-C14</f>
        <v>974.49721328255373</v>
      </c>
      <c r="K14" s="10">
        <f t="shared" si="1"/>
        <v>1075</v>
      </c>
      <c r="L14" s="10">
        <f t="shared" si="2"/>
        <v>899.49721328255384</v>
      </c>
      <c r="M14" s="10">
        <f t="shared" si="3"/>
        <v>-1000</v>
      </c>
      <c r="N14" s="10">
        <f t="shared" si="4"/>
        <v>-974.49721328255373</v>
      </c>
      <c r="O14" s="10">
        <f t="shared" ref="O14:O36" si="10">SUM(K14:N14)</f>
        <v>0</v>
      </c>
      <c r="P14" s="10">
        <f t="shared" ref="P14:P36" si="11">SUM(F15:F26)</f>
        <v>11491.649614911941</v>
      </c>
      <c r="Q14" s="10">
        <f t="shared" ref="Q14:Q36" si="12">-P14</f>
        <v>-11491.649614911941</v>
      </c>
    </row>
    <row r="15" spans="1:17" x14ac:dyDescent="0.25">
      <c r="A15" s="8">
        <v>3</v>
      </c>
      <c r="B15" s="9">
        <v>44621</v>
      </c>
      <c r="C15" s="1">
        <v>1000</v>
      </c>
      <c r="D15" s="1">
        <f t="shared" si="5"/>
        <v>1075</v>
      </c>
      <c r="E15" s="1">
        <f t="shared" si="6"/>
        <v>96.754881662102207</v>
      </c>
      <c r="F15" s="1">
        <f t="shared" si="0"/>
        <v>903.24511833789779</v>
      </c>
      <c r="G15" s="1">
        <f t="shared" si="7"/>
        <v>22317.926480566632</v>
      </c>
      <c r="H15" s="1">
        <f t="shared" si="8"/>
        <v>21492.926480566632</v>
      </c>
      <c r="I15" s="1">
        <f t="shared" si="9"/>
        <v>978.24511833789779</v>
      </c>
      <c r="K15" s="10">
        <f t="shared" si="1"/>
        <v>1075</v>
      </c>
      <c r="L15" s="10">
        <f t="shared" si="2"/>
        <v>903.24511833789779</v>
      </c>
      <c r="M15" s="10">
        <f t="shared" si="3"/>
        <v>-1000</v>
      </c>
      <c r="N15" s="10">
        <f t="shared" si="4"/>
        <v>-978.24511833789779</v>
      </c>
      <c r="O15" s="10">
        <f t="shared" si="10"/>
        <v>0</v>
      </c>
      <c r="P15" s="10">
        <f t="shared" si="11"/>
        <v>11739.531488307408</v>
      </c>
      <c r="Q15" s="10">
        <f t="shared" si="12"/>
        <v>-11739.531488307408</v>
      </c>
    </row>
    <row r="16" spans="1:17" x14ac:dyDescent="0.25">
      <c r="A16" s="8">
        <v>4</v>
      </c>
      <c r="B16" s="9">
        <v>44652</v>
      </c>
      <c r="C16" s="1">
        <v>1000</v>
      </c>
      <c r="D16" s="1">
        <f t="shared" si="5"/>
        <v>1075</v>
      </c>
      <c r="E16" s="1">
        <f t="shared" si="6"/>
        <v>92.99136033569431</v>
      </c>
      <c r="F16" s="1">
        <f t="shared" si="0"/>
        <v>907.00863966430575</v>
      </c>
      <c r="G16" s="1">
        <f t="shared" si="7"/>
        <v>21410.917840902326</v>
      </c>
      <c r="H16" s="1">
        <f t="shared" si="8"/>
        <v>20510.917840902326</v>
      </c>
      <c r="I16" s="1">
        <f t="shared" si="9"/>
        <v>982.00863966430575</v>
      </c>
      <c r="K16" s="10">
        <f t="shared" si="1"/>
        <v>1075</v>
      </c>
      <c r="L16" s="10">
        <f t="shared" si="2"/>
        <v>907.00863966430575</v>
      </c>
      <c r="M16" s="10">
        <f t="shared" si="3"/>
        <v>-1000</v>
      </c>
      <c r="N16" s="10">
        <f t="shared" si="4"/>
        <v>-982.00863966430575</v>
      </c>
      <c r="O16" s="10">
        <f t="shared" si="10"/>
        <v>0</v>
      </c>
      <c r="P16" s="10">
        <f t="shared" si="11"/>
        <v>11988.446202842022</v>
      </c>
      <c r="Q16" s="10">
        <f t="shared" si="12"/>
        <v>-11988.446202842022</v>
      </c>
    </row>
    <row r="17" spans="1:17" x14ac:dyDescent="0.25">
      <c r="A17" s="8">
        <v>5</v>
      </c>
      <c r="B17" s="9">
        <v>44682</v>
      </c>
      <c r="C17" s="1">
        <v>1000</v>
      </c>
      <c r="D17" s="1">
        <f t="shared" si="5"/>
        <v>1075</v>
      </c>
      <c r="E17" s="1">
        <f t="shared" si="6"/>
        <v>89.21215767042635</v>
      </c>
      <c r="F17" s="1">
        <f t="shared" si="0"/>
        <v>910.78784232957366</v>
      </c>
      <c r="G17" s="1">
        <f t="shared" si="7"/>
        <v>20500.129998572753</v>
      </c>
      <c r="H17" s="1">
        <f t="shared" si="8"/>
        <v>19525.129998572753</v>
      </c>
      <c r="I17" s="1">
        <f t="shared" si="9"/>
        <v>985.78784232957378</v>
      </c>
      <c r="K17" s="10">
        <f t="shared" si="1"/>
        <v>1075</v>
      </c>
      <c r="L17" s="10">
        <f t="shared" si="2"/>
        <v>910.78784232957366</v>
      </c>
      <c r="M17" s="10">
        <f t="shared" si="3"/>
        <v>-1000</v>
      </c>
      <c r="N17" s="10">
        <f t="shared" si="4"/>
        <v>-985.78784232957378</v>
      </c>
      <c r="O17" s="10">
        <f t="shared" si="10"/>
        <v>0</v>
      </c>
      <c r="P17" s="10">
        <f t="shared" si="11"/>
        <v>12238.398062020531</v>
      </c>
      <c r="Q17" s="10">
        <f t="shared" si="12"/>
        <v>-12238.398062020531</v>
      </c>
    </row>
    <row r="18" spans="1:17" x14ac:dyDescent="0.25">
      <c r="A18" s="8">
        <v>6</v>
      </c>
      <c r="B18" s="9">
        <v>44713</v>
      </c>
      <c r="C18" s="1">
        <v>1000</v>
      </c>
      <c r="D18" s="1">
        <f t="shared" si="5"/>
        <v>1075</v>
      </c>
      <c r="E18" s="1">
        <f t="shared" si="6"/>
        <v>85.417208327386462</v>
      </c>
      <c r="F18" s="1">
        <f t="shared" si="0"/>
        <v>914.58279167261355</v>
      </c>
      <c r="G18" s="1">
        <f t="shared" si="7"/>
        <v>19585.547206900141</v>
      </c>
      <c r="H18" s="1">
        <f t="shared" si="8"/>
        <v>18535.547206900141</v>
      </c>
      <c r="I18" s="1">
        <f t="shared" si="9"/>
        <v>989.58279167261344</v>
      </c>
      <c r="K18" s="10">
        <f t="shared" si="1"/>
        <v>1075</v>
      </c>
      <c r="L18" s="10">
        <f t="shared" si="2"/>
        <v>914.58279167261355</v>
      </c>
      <c r="M18" s="10">
        <f t="shared" si="3"/>
        <v>-1000</v>
      </c>
      <c r="N18" s="10">
        <f t="shared" si="4"/>
        <v>-989.58279167261344</v>
      </c>
      <c r="O18" s="10">
        <f t="shared" si="10"/>
        <v>0</v>
      </c>
      <c r="P18" s="10">
        <f t="shared" si="11"/>
        <v>12489.391387278951</v>
      </c>
      <c r="Q18" s="10">
        <f t="shared" si="12"/>
        <v>-12489.391387278951</v>
      </c>
    </row>
    <row r="19" spans="1:17" x14ac:dyDescent="0.25">
      <c r="A19" s="8">
        <v>7</v>
      </c>
      <c r="B19" s="9">
        <v>44743</v>
      </c>
      <c r="C19" s="1">
        <v>1000</v>
      </c>
      <c r="D19" s="1">
        <f t="shared" si="5"/>
        <v>1075</v>
      </c>
      <c r="E19" s="1">
        <f t="shared" si="6"/>
        <v>81.606446695417262</v>
      </c>
      <c r="F19" s="1">
        <f t="shared" si="0"/>
        <v>918.39355330458272</v>
      </c>
      <c r="G19" s="1">
        <f t="shared" si="7"/>
        <v>18667.153653595557</v>
      </c>
      <c r="H19" s="1">
        <f t="shared" si="8"/>
        <v>17542.153653595557</v>
      </c>
      <c r="I19" s="1">
        <f t="shared" si="9"/>
        <v>993.39355330458284</v>
      </c>
      <c r="K19" s="10">
        <f t="shared" si="1"/>
        <v>1075</v>
      </c>
      <c r="L19" s="10">
        <f t="shared" si="2"/>
        <v>918.39355330458272</v>
      </c>
      <c r="M19" s="10">
        <f t="shared" si="3"/>
        <v>-1000</v>
      </c>
      <c r="N19" s="10">
        <f t="shared" si="4"/>
        <v>-993.39355330458284</v>
      </c>
      <c r="O19" s="10">
        <f t="shared" si="10"/>
        <v>0</v>
      </c>
      <c r="P19" s="10">
        <f t="shared" si="11"/>
        <v>12741.430518059278</v>
      </c>
      <c r="Q19" s="10">
        <f t="shared" si="12"/>
        <v>-12741.430518059278</v>
      </c>
    </row>
    <row r="20" spans="1:17" x14ac:dyDescent="0.25">
      <c r="A20" s="8">
        <v>8</v>
      </c>
      <c r="B20" s="9">
        <v>44774</v>
      </c>
      <c r="C20" s="1">
        <v>1000</v>
      </c>
      <c r="D20" s="1">
        <f t="shared" si="5"/>
        <v>1075</v>
      </c>
      <c r="E20" s="1">
        <f t="shared" si="6"/>
        <v>77.779806889981487</v>
      </c>
      <c r="F20" s="1">
        <f t="shared" si="0"/>
        <v>922.2201931100185</v>
      </c>
      <c r="G20" s="1">
        <f t="shared" si="7"/>
        <v>17744.933460485539</v>
      </c>
      <c r="H20" s="1">
        <f t="shared" si="8"/>
        <v>16544.933460485539</v>
      </c>
      <c r="I20" s="1">
        <f t="shared" si="9"/>
        <v>997.2201931100185</v>
      </c>
      <c r="K20" s="10">
        <f t="shared" si="1"/>
        <v>1075</v>
      </c>
      <c r="L20" s="10">
        <f t="shared" si="2"/>
        <v>922.2201931100185</v>
      </c>
      <c r="M20" s="10">
        <f t="shared" si="3"/>
        <v>-1000</v>
      </c>
      <c r="N20" s="10">
        <f t="shared" si="4"/>
        <v>-997.2201931100185</v>
      </c>
      <c r="O20" s="10">
        <f t="shared" si="10"/>
        <v>0</v>
      </c>
      <c r="P20" s="10">
        <f t="shared" si="11"/>
        <v>12994.519811884527</v>
      </c>
      <c r="Q20" s="10">
        <f t="shared" si="12"/>
        <v>-12994.519811884527</v>
      </c>
    </row>
    <row r="21" spans="1:17" x14ac:dyDescent="0.25">
      <c r="A21" s="8">
        <v>9</v>
      </c>
      <c r="B21" s="9">
        <v>44805</v>
      </c>
      <c r="C21" s="1">
        <v>1000</v>
      </c>
      <c r="D21" s="1">
        <f t="shared" si="5"/>
        <v>1075</v>
      </c>
      <c r="E21" s="1">
        <f t="shared" si="6"/>
        <v>73.937222752023089</v>
      </c>
      <c r="F21" s="1">
        <f t="shared" si="0"/>
        <v>926.0627772479769</v>
      </c>
      <c r="G21" s="1">
        <f t="shared" si="7"/>
        <v>16818.870683237561</v>
      </c>
      <c r="H21" s="1">
        <f t="shared" si="8"/>
        <v>15543.870683237563</v>
      </c>
      <c r="I21" s="1">
        <f t="shared" si="9"/>
        <v>1001.062777247977</v>
      </c>
      <c r="K21" s="10">
        <f t="shared" si="1"/>
        <v>1075</v>
      </c>
      <c r="L21" s="10">
        <f t="shared" si="2"/>
        <v>926.0627772479769</v>
      </c>
      <c r="M21" s="10">
        <f t="shared" si="3"/>
        <v>-1000</v>
      </c>
      <c r="N21" s="10">
        <f t="shared" si="4"/>
        <v>-1001.062777247977</v>
      </c>
      <c r="O21" s="10">
        <f t="shared" si="10"/>
        <v>0</v>
      </c>
      <c r="P21" s="10">
        <f t="shared" si="11"/>
        <v>13248.663644434044</v>
      </c>
      <c r="Q21" s="10">
        <f t="shared" si="12"/>
        <v>-13248.663644434044</v>
      </c>
    </row>
    <row r="22" spans="1:17" x14ac:dyDescent="0.25">
      <c r="A22" s="8">
        <v>10</v>
      </c>
      <c r="B22" s="9">
        <v>44835</v>
      </c>
      <c r="C22" s="1">
        <v>1000</v>
      </c>
      <c r="D22" s="1">
        <f t="shared" si="5"/>
        <v>1075</v>
      </c>
      <c r="E22" s="1">
        <f t="shared" si="6"/>
        <v>70.078627846823181</v>
      </c>
      <c r="F22" s="1">
        <f t="shared" si="0"/>
        <v>929.92137215317678</v>
      </c>
      <c r="G22" s="1">
        <f t="shared" si="7"/>
        <v>15888.949311084385</v>
      </c>
      <c r="H22" s="1">
        <f t="shared" si="8"/>
        <v>14538.949311084387</v>
      </c>
      <c r="I22" s="1">
        <f t="shared" si="9"/>
        <v>1004.9213721531769</v>
      </c>
      <c r="K22" s="10">
        <f t="shared" si="1"/>
        <v>1075</v>
      </c>
      <c r="L22" s="10">
        <f t="shared" si="2"/>
        <v>929.92137215317678</v>
      </c>
      <c r="M22" s="10">
        <f t="shared" si="3"/>
        <v>-1000</v>
      </c>
      <c r="N22" s="10">
        <f t="shared" si="4"/>
        <v>-1004.9213721531769</v>
      </c>
      <c r="O22" s="10">
        <f t="shared" si="10"/>
        <v>0</v>
      </c>
      <c r="P22" s="10">
        <f t="shared" si="11"/>
        <v>13503.866409619188</v>
      </c>
      <c r="Q22" s="10">
        <f t="shared" si="12"/>
        <v>-13503.866409619188</v>
      </c>
    </row>
    <row r="23" spans="1:17" x14ac:dyDescent="0.25">
      <c r="A23" s="8">
        <v>11</v>
      </c>
      <c r="B23" s="9">
        <v>44866</v>
      </c>
      <c r="C23" s="1">
        <v>1000</v>
      </c>
      <c r="D23" s="1">
        <f t="shared" si="5"/>
        <v>1075</v>
      </c>
      <c r="E23" s="1">
        <f t="shared" si="6"/>
        <v>66.20395546285161</v>
      </c>
      <c r="F23" s="1">
        <f t="shared" si="0"/>
        <v>933.79604453714842</v>
      </c>
      <c r="G23" s="1">
        <f t="shared" si="7"/>
        <v>14955.153266547237</v>
      </c>
      <c r="H23" s="1">
        <f t="shared" si="8"/>
        <v>13530.153266547239</v>
      </c>
      <c r="I23" s="1">
        <f t="shared" si="9"/>
        <v>1008.7960445371484</v>
      </c>
      <c r="K23" s="10">
        <f t="shared" si="1"/>
        <v>1075</v>
      </c>
      <c r="L23" s="10">
        <f t="shared" si="2"/>
        <v>933.79604453714842</v>
      </c>
      <c r="M23" s="10">
        <f t="shared" si="3"/>
        <v>-1000</v>
      </c>
      <c r="N23" s="10">
        <f t="shared" si="4"/>
        <v>-1008.7960445371484</v>
      </c>
      <c r="O23" s="10">
        <f t="shared" si="10"/>
        <v>0</v>
      </c>
      <c r="P23" s="10">
        <f t="shared" si="11"/>
        <v>13760.132519659266</v>
      </c>
      <c r="Q23" s="10">
        <f t="shared" si="12"/>
        <v>-13760.132519659266</v>
      </c>
    </row>
    <row r="24" spans="1:17" x14ac:dyDescent="0.25">
      <c r="A24" s="8">
        <v>12</v>
      </c>
      <c r="B24" s="9">
        <v>44896</v>
      </c>
      <c r="C24" s="1">
        <v>1000</v>
      </c>
      <c r="D24" s="1">
        <f t="shared" si="5"/>
        <v>1075</v>
      </c>
      <c r="E24" s="1">
        <f t="shared" si="6"/>
        <v>62.313138610613493</v>
      </c>
      <c r="F24" s="1">
        <f t="shared" si="0"/>
        <v>937.68686138938654</v>
      </c>
      <c r="G24" s="1">
        <f t="shared" si="7"/>
        <v>14017.466405157851</v>
      </c>
      <c r="H24" s="1">
        <f t="shared" si="8"/>
        <v>12517.466405157851</v>
      </c>
      <c r="I24" s="1">
        <f t="shared" si="9"/>
        <v>1012.6868613893866</v>
      </c>
      <c r="K24" s="10">
        <f t="shared" si="1"/>
        <v>1075</v>
      </c>
      <c r="L24" s="10">
        <f t="shared" si="2"/>
        <v>937.68686138938654</v>
      </c>
      <c r="M24" s="10">
        <f t="shared" si="3"/>
        <v>-1000</v>
      </c>
      <c r="N24" s="10">
        <f t="shared" si="4"/>
        <v>-1012.6868613893866</v>
      </c>
      <c r="O24" s="10">
        <f t="shared" si="10"/>
        <v>0</v>
      </c>
      <c r="P24" s="10">
        <f t="shared" si="11"/>
        <v>14017.466405157847</v>
      </c>
      <c r="Q24" s="10">
        <f t="shared" si="12"/>
        <v>-14017.466405157847</v>
      </c>
    </row>
    <row r="25" spans="1:17" x14ac:dyDescent="0.25">
      <c r="A25" s="8">
        <v>13</v>
      </c>
      <c r="B25" s="9">
        <v>44927</v>
      </c>
      <c r="C25" s="1">
        <v>1200</v>
      </c>
      <c r="D25" s="1">
        <f t="shared" si="5"/>
        <v>1075</v>
      </c>
      <c r="E25" s="1">
        <f t="shared" si="6"/>
        <v>58.406110021491052</v>
      </c>
      <c r="F25" s="1">
        <f t="shared" si="0"/>
        <v>1141.593889978509</v>
      </c>
      <c r="G25" s="1">
        <f t="shared" si="7"/>
        <v>12875.872515179342</v>
      </c>
      <c r="H25" s="1">
        <f t="shared" si="8"/>
        <v>11500.872515179342</v>
      </c>
      <c r="I25" s="1">
        <f t="shared" si="9"/>
        <v>1016.5938899785087</v>
      </c>
      <c r="K25" s="10">
        <f t="shared" si="1"/>
        <v>1075</v>
      </c>
      <c r="L25" s="10">
        <f t="shared" si="2"/>
        <v>1141.593889978509</v>
      </c>
      <c r="M25" s="10">
        <f t="shared" si="3"/>
        <v>-1200</v>
      </c>
      <c r="N25" s="10">
        <f t="shared" si="4"/>
        <v>-1016.5938899785087</v>
      </c>
      <c r="O25" s="10">
        <f t="shared" si="10"/>
        <v>0</v>
      </c>
      <c r="P25" s="10">
        <f>SUM(F26:F37)</f>
        <v>12875.872515179337</v>
      </c>
      <c r="Q25" s="10">
        <f t="shared" si="12"/>
        <v>-12875.872515179337</v>
      </c>
    </row>
    <row r="26" spans="1:17" x14ac:dyDescent="0.25">
      <c r="A26" s="8">
        <v>14</v>
      </c>
      <c r="B26" s="9">
        <v>44958</v>
      </c>
      <c r="C26" s="1">
        <v>1200</v>
      </c>
      <c r="D26" s="1">
        <f t="shared" si="5"/>
        <v>1075</v>
      </c>
      <c r="E26" s="1">
        <f t="shared" si="6"/>
        <v>53.649468813247267</v>
      </c>
      <c r="F26" s="1">
        <f t="shared" si="0"/>
        <v>1146.3505311867527</v>
      </c>
      <c r="G26" s="1">
        <f t="shared" si="7"/>
        <v>11729.52198399259</v>
      </c>
      <c r="H26" s="1">
        <f t="shared" si="8"/>
        <v>10479.521983992589</v>
      </c>
      <c r="I26" s="1">
        <f t="shared" si="9"/>
        <v>1021.350531186753</v>
      </c>
      <c r="K26" s="10">
        <f t="shared" si="1"/>
        <v>1075</v>
      </c>
      <c r="L26" s="10">
        <f t="shared" si="2"/>
        <v>1146.3505311867527</v>
      </c>
      <c r="M26" s="10">
        <f t="shared" si="3"/>
        <v>-1200</v>
      </c>
      <c r="N26" s="10">
        <f t="shared" si="4"/>
        <v>-1021.350531186753</v>
      </c>
      <c r="O26" s="10">
        <f t="shared" si="10"/>
        <v>0</v>
      </c>
      <c r="P26" s="10">
        <f t="shared" si="11"/>
        <v>11729.521983992587</v>
      </c>
      <c r="Q26" s="10">
        <f t="shared" si="12"/>
        <v>-11729.521983992587</v>
      </c>
    </row>
    <row r="27" spans="1:17" x14ac:dyDescent="0.25">
      <c r="A27" s="8">
        <v>15</v>
      </c>
      <c r="B27" s="9">
        <v>44986</v>
      </c>
      <c r="C27" s="1">
        <v>1200</v>
      </c>
      <c r="D27" s="1">
        <f t="shared" si="5"/>
        <v>1075</v>
      </c>
      <c r="E27" s="1">
        <f t="shared" si="6"/>
        <v>48.873008266635793</v>
      </c>
      <c r="F27" s="1">
        <f t="shared" si="0"/>
        <v>1151.1269917333643</v>
      </c>
      <c r="G27" s="1">
        <f t="shared" si="7"/>
        <v>10578.394992259226</v>
      </c>
      <c r="H27" s="1">
        <f t="shared" si="8"/>
        <v>9453.3949922592237</v>
      </c>
      <c r="I27" s="1">
        <f t="shared" si="9"/>
        <v>1026.1269917333643</v>
      </c>
      <c r="K27" s="10">
        <f t="shared" si="1"/>
        <v>1075</v>
      </c>
      <c r="L27" s="10">
        <f t="shared" si="2"/>
        <v>1151.1269917333643</v>
      </c>
      <c r="M27" s="10">
        <f t="shared" si="3"/>
        <v>-1200</v>
      </c>
      <c r="N27" s="10">
        <f t="shared" si="4"/>
        <v>-1026.1269917333643</v>
      </c>
      <c r="O27" s="10">
        <f t="shared" si="10"/>
        <v>0</v>
      </c>
      <c r="P27" s="10">
        <f t="shared" si="11"/>
        <v>10578.394992259222</v>
      </c>
      <c r="Q27" s="10">
        <f t="shared" si="12"/>
        <v>-10578.394992259222</v>
      </c>
    </row>
    <row r="28" spans="1:17" x14ac:dyDescent="0.25">
      <c r="A28" s="8">
        <v>16</v>
      </c>
      <c r="B28" s="9">
        <v>45017</v>
      </c>
      <c r="C28" s="1">
        <v>1200</v>
      </c>
      <c r="D28" s="1">
        <f t="shared" si="5"/>
        <v>1075</v>
      </c>
      <c r="E28" s="1">
        <f t="shared" si="6"/>
        <v>44.076645801080105</v>
      </c>
      <c r="F28" s="1">
        <f t="shared" si="0"/>
        <v>1155.9233541989199</v>
      </c>
      <c r="G28" s="1">
        <f t="shared" si="7"/>
        <v>9422.4716380603058</v>
      </c>
      <c r="H28" s="1">
        <f t="shared" si="8"/>
        <v>8422.471638060304</v>
      </c>
      <c r="I28" s="1">
        <f t="shared" si="9"/>
        <v>1030.9233541989197</v>
      </c>
      <c r="K28" s="10">
        <f t="shared" si="1"/>
        <v>1075</v>
      </c>
      <c r="L28" s="10">
        <f t="shared" si="2"/>
        <v>1155.9233541989199</v>
      </c>
      <c r="M28" s="10">
        <f t="shared" si="3"/>
        <v>-1200</v>
      </c>
      <c r="N28" s="10">
        <f t="shared" si="4"/>
        <v>-1030.9233541989197</v>
      </c>
      <c r="O28" s="10">
        <f t="shared" si="10"/>
        <v>0</v>
      </c>
      <c r="P28" s="10">
        <f t="shared" si="11"/>
        <v>9422.4716380603022</v>
      </c>
      <c r="Q28" s="10">
        <f t="shared" si="12"/>
        <v>-9422.4716380603022</v>
      </c>
    </row>
    <row r="29" spans="1:17" x14ac:dyDescent="0.25">
      <c r="A29" s="8">
        <v>17</v>
      </c>
      <c r="B29" s="9">
        <v>45047</v>
      </c>
      <c r="C29" s="1">
        <v>1200</v>
      </c>
      <c r="D29" s="1">
        <f t="shared" si="5"/>
        <v>1075</v>
      </c>
      <c r="E29" s="1">
        <f t="shared" si="6"/>
        <v>39.260298491917943</v>
      </c>
      <c r="F29" s="1">
        <f t="shared" si="0"/>
        <v>1160.7397015080821</v>
      </c>
      <c r="G29" s="1">
        <f t="shared" si="7"/>
        <v>8261.7319365522235</v>
      </c>
      <c r="H29" s="1">
        <f t="shared" si="8"/>
        <v>7386.7319365522217</v>
      </c>
      <c r="I29" s="1">
        <f t="shared" si="9"/>
        <v>1035.7397015080824</v>
      </c>
      <c r="K29" s="10">
        <f t="shared" si="1"/>
        <v>1075</v>
      </c>
      <c r="L29" s="10">
        <f t="shared" si="2"/>
        <v>1160.7397015080821</v>
      </c>
      <c r="M29" s="10">
        <f t="shared" si="3"/>
        <v>-1200</v>
      </c>
      <c r="N29" s="10">
        <f t="shared" si="4"/>
        <v>-1035.7397015080824</v>
      </c>
      <c r="O29" s="10">
        <f t="shared" si="10"/>
        <v>0</v>
      </c>
      <c r="P29" s="10">
        <f t="shared" si="11"/>
        <v>8261.7319365522198</v>
      </c>
      <c r="Q29" s="10">
        <f t="shared" si="12"/>
        <v>-8261.7319365522198</v>
      </c>
    </row>
    <row r="30" spans="1:17" x14ac:dyDescent="0.25">
      <c r="A30" s="8">
        <v>18</v>
      </c>
      <c r="B30" s="9">
        <v>45078</v>
      </c>
      <c r="C30" s="1">
        <v>1200</v>
      </c>
      <c r="D30" s="1">
        <f t="shared" si="5"/>
        <v>1075</v>
      </c>
      <c r="E30" s="1">
        <f t="shared" si="6"/>
        <v>34.423883068967598</v>
      </c>
      <c r="F30" s="1">
        <f t="shared" si="0"/>
        <v>1165.5761169310324</v>
      </c>
      <c r="G30" s="1">
        <f t="shared" si="7"/>
        <v>7096.1558196211909</v>
      </c>
      <c r="H30" s="1">
        <f t="shared" si="8"/>
        <v>6346.155819621189</v>
      </c>
      <c r="I30" s="1">
        <f t="shared" si="9"/>
        <v>1040.5761169310326</v>
      </c>
      <c r="K30" s="10">
        <f t="shared" si="1"/>
        <v>1075</v>
      </c>
      <c r="L30" s="10">
        <f t="shared" si="2"/>
        <v>1165.5761169310324</v>
      </c>
      <c r="M30" s="10">
        <f t="shared" si="3"/>
        <v>-1200</v>
      </c>
      <c r="N30" s="10">
        <f t="shared" si="4"/>
        <v>-1040.5761169310326</v>
      </c>
      <c r="O30" s="10">
        <f t="shared" si="10"/>
        <v>0</v>
      </c>
      <c r="P30" s="10">
        <f t="shared" si="11"/>
        <v>7096.1558196211863</v>
      </c>
      <c r="Q30" s="10">
        <f t="shared" si="12"/>
        <v>-7096.1558196211863</v>
      </c>
    </row>
    <row r="31" spans="1:17" x14ac:dyDescent="0.25">
      <c r="A31" s="8">
        <v>19</v>
      </c>
      <c r="B31" s="9">
        <v>45108</v>
      </c>
      <c r="C31" s="1">
        <v>1200</v>
      </c>
      <c r="D31" s="1">
        <f t="shared" si="5"/>
        <v>1075</v>
      </c>
      <c r="E31" s="1">
        <f t="shared" si="6"/>
        <v>29.567315915088297</v>
      </c>
      <c r="F31" s="1">
        <f t="shared" si="0"/>
        <v>1170.4326840849117</v>
      </c>
      <c r="G31" s="1">
        <f t="shared" si="7"/>
        <v>5925.7231355362792</v>
      </c>
      <c r="H31" s="1">
        <f t="shared" si="8"/>
        <v>5300.7231355362774</v>
      </c>
      <c r="I31" s="1">
        <f t="shared" si="9"/>
        <v>1045.4326840849117</v>
      </c>
      <c r="K31" s="10">
        <f t="shared" si="1"/>
        <v>1075</v>
      </c>
      <c r="L31" s="10">
        <f t="shared" si="2"/>
        <v>1170.4326840849117</v>
      </c>
      <c r="M31" s="10">
        <f t="shared" si="3"/>
        <v>-1200</v>
      </c>
      <c r="N31" s="10">
        <f t="shared" si="4"/>
        <v>-1045.4326840849117</v>
      </c>
      <c r="O31" s="10">
        <f t="shared" si="10"/>
        <v>0</v>
      </c>
      <c r="P31" s="10">
        <f t="shared" si="11"/>
        <v>5925.7231355362746</v>
      </c>
      <c r="Q31" s="10">
        <f t="shared" si="12"/>
        <v>-5925.7231355362746</v>
      </c>
    </row>
    <row r="32" spans="1:17" x14ac:dyDescent="0.25">
      <c r="A32" s="8">
        <v>20</v>
      </c>
      <c r="B32" s="9">
        <v>45139</v>
      </c>
      <c r="C32" s="1">
        <v>1200</v>
      </c>
      <c r="D32" s="1">
        <f t="shared" si="5"/>
        <v>1075</v>
      </c>
      <c r="E32" s="1">
        <f t="shared" si="6"/>
        <v>24.6905130647345</v>
      </c>
      <c r="F32" s="1">
        <f t="shared" si="0"/>
        <v>1175.3094869352656</v>
      </c>
      <c r="G32" s="1">
        <f t="shared" si="7"/>
        <v>4750.4136486010138</v>
      </c>
      <c r="H32" s="1">
        <f t="shared" si="8"/>
        <v>4250.413648601012</v>
      </c>
      <c r="I32" s="1">
        <f t="shared" si="9"/>
        <v>1050.3094869352653</v>
      </c>
      <c r="K32" s="10">
        <f t="shared" si="1"/>
        <v>1075</v>
      </c>
      <c r="L32" s="10">
        <f t="shared" si="2"/>
        <v>1175.3094869352656</v>
      </c>
      <c r="M32" s="10">
        <f t="shared" si="3"/>
        <v>-1200</v>
      </c>
      <c r="N32" s="10">
        <f t="shared" si="4"/>
        <v>-1050.3094869352653</v>
      </c>
      <c r="O32" s="10">
        <f t="shared" si="10"/>
        <v>0</v>
      </c>
      <c r="P32" s="10">
        <f t="shared" si="11"/>
        <v>4750.4136486010093</v>
      </c>
      <c r="Q32" s="10">
        <f t="shared" si="12"/>
        <v>-4750.4136486010093</v>
      </c>
    </row>
    <row r="33" spans="1:17" x14ac:dyDescent="0.25">
      <c r="A33" s="8">
        <v>21</v>
      </c>
      <c r="B33" s="9">
        <v>45170</v>
      </c>
      <c r="C33" s="1">
        <v>1200</v>
      </c>
      <c r="D33" s="1">
        <f t="shared" si="5"/>
        <v>1075</v>
      </c>
      <c r="E33" s="1">
        <f t="shared" si="6"/>
        <v>19.793390202504224</v>
      </c>
      <c r="F33" s="1">
        <f t="shared" si="0"/>
        <v>1180.2066097974957</v>
      </c>
      <c r="G33" s="1">
        <f t="shared" si="7"/>
        <v>3570.2070388035181</v>
      </c>
      <c r="H33" s="1">
        <f t="shared" si="8"/>
        <v>3195.2070388035163</v>
      </c>
      <c r="I33" s="1">
        <f t="shared" si="9"/>
        <v>1055.2066097974957</v>
      </c>
      <c r="K33" s="10">
        <f t="shared" si="1"/>
        <v>1075</v>
      </c>
      <c r="L33" s="10">
        <f t="shared" si="2"/>
        <v>1180.2066097974957</v>
      </c>
      <c r="M33" s="10">
        <f t="shared" si="3"/>
        <v>-1200</v>
      </c>
      <c r="N33" s="10">
        <f t="shared" si="4"/>
        <v>-1055.2066097974957</v>
      </c>
      <c r="O33" s="10">
        <f t="shared" si="10"/>
        <v>0</v>
      </c>
      <c r="P33" s="10">
        <f t="shared" si="11"/>
        <v>3570.2070388035136</v>
      </c>
      <c r="Q33" s="10">
        <f t="shared" si="12"/>
        <v>-3570.2070388035136</v>
      </c>
    </row>
    <row r="34" spans="1:17" x14ac:dyDescent="0.25">
      <c r="A34" s="8">
        <v>22</v>
      </c>
      <c r="B34" s="9">
        <v>45200</v>
      </c>
      <c r="C34" s="1">
        <v>1200</v>
      </c>
      <c r="D34" s="1">
        <f t="shared" si="5"/>
        <v>1075</v>
      </c>
      <c r="E34" s="1">
        <f t="shared" si="6"/>
        <v>14.875862661681326</v>
      </c>
      <c r="F34" s="1">
        <f t="shared" si="0"/>
        <v>1185.1241373383186</v>
      </c>
      <c r="G34" s="1">
        <f t="shared" si="7"/>
        <v>2385.0829014651995</v>
      </c>
      <c r="H34" s="1">
        <f t="shared" si="8"/>
        <v>2135.0829014651977</v>
      </c>
      <c r="I34" s="1">
        <f t="shared" si="9"/>
        <v>1060.1241373383186</v>
      </c>
      <c r="K34" s="10">
        <f t="shared" si="1"/>
        <v>1075</v>
      </c>
      <c r="L34" s="10">
        <f t="shared" si="2"/>
        <v>1185.1241373383186</v>
      </c>
      <c r="M34" s="10">
        <f t="shared" si="3"/>
        <v>-1200</v>
      </c>
      <c r="N34" s="10">
        <f t="shared" si="4"/>
        <v>-1060.1241373383186</v>
      </c>
      <c r="O34" s="10">
        <f t="shared" si="10"/>
        <v>0</v>
      </c>
      <c r="P34" s="10">
        <f t="shared" si="11"/>
        <v>2385.0829014651954</v>
      </c>
      <c r="Q34" s="10">
        <f t="shared" si="12"/>
        <v>-2385.0829014651954</v>
      </c>
    </row>
    <row r="35" spans="1:17" x14ac:dyDescent="0.25">
      <c r="A35" s="8">
        <v>23</v>
      </c>
      <c r="B35" s="9">
        <v>45231</v>
      </c>
      <c r="C35" s="1">
        <v>1200</v>
      </c>
      <c r="D35" s="1">
        <f t="shared" si="5"/>
        <v>1075</v>
      </c>
      <c r="E35" s="1">
        <f t="shared" si="6"/>
        <v>9.9378454227716642</v>
      </c>
      <c r="F35" s="1">
        <f t="shared" si="0"/>
        <v>1190.0621545772283</v>
      </c>
      <c r="G35" s="1">
        <f t="shared" si="7"/>
        <v>1195.0207468879712</v>
      </c>
      <c r="H35" s="1">
        <f t="shared" si="8"/>
        <v>1070.0207468879694</v>
      </c>
      <c r="I35" s="1">
        <f t="shared" si="9"/>
        <v>1065.0621545772283</v>
      </c>
      <c r="K35" s="10">
        <f t="shared" si="1"/>
        <v>1075</v>
      </c>
      <c r="L35" s="10">
        <f t="shared" si="2"/>
        <v>1190.0621545772283</v>
      </c>
      <c r="M35" s="10">
        <f t="shared" si="3"/>
        <v>-1200</v>
      </c>
      <c r="N35" s="10">
        <f t="shared" si="4"/>
        <v>-1065.0621545772283</v>
      </c>
      <c r="O35" s="10">
        <f t="shared" si="10"/>
        <v>0</v>
      </c>
      <c r="P35" s="10">
        <f t="shared" si="11"/>
        <v>1195.0207468879669</v>
      </c>
      <c r="Q35" s="10">
        <f t="shared" si="12"/>
        <v>-1195.0207468879669</v>
      </c>
    </row>
    <row r="36" spans="1:17" x14ac:dyDescent="0.25">
      <c r="A36" s="8">
        <v>24</v>
      </c>
      <c r="B36" s="9">
        <v>45261</v>
      </c>
      <c r="C36" s="1">
        <v>1200</v>
      </c>
      <c r="D36" s="1">
        <f t="shared" si="5"/>
        <v>1075</v>
      </c>
      <c r="E36" s="1">
        <f t="shared" si="6"/>
        <v>4.9792531120332137</v>
      </c>
      <c r="F36" s="1">
        <f t="shared" si="0"/>
        <v>1195.0207468879669</v>
      </c>
      <c r="G36" s="1">
        <f t="shared" si="7"/>
        <v>4.3200998334214091E-12</v>
      </c>
      <c r="H36" s="1">
        <f>H35-I36</f>
        <v>2.2737367544323206E-12</v>
      </c>
      <c r="I36" s="1">
        <f t="shared" si="9"/>
        <v>1070.0207468879671</v>
      </c>
      <c r="K36" s="10">
        <f t="shared" si="1"/>
        <v>1075</v>
      </c>
      <c r="L36" s="10">
        <f t="shared" si="2"/>
        <v>1195.0207468879669</v>
      </c>
      <c r="M36" s="10">
        <f t="shared" si="3"/>
        <v>-1200</v>
      </c>
      <c r="N36" s="10">
        <f t="shared" si="4"/>
        <v>-1070.0207468879671</v>
      </c>
      <c r="O36" s="10">
        <f t="shared" si="10"/>
        <v>0</v>
      </c>
      <c r="P36" s="10">
        <f t="shared" si="11"/>
        <v>0</v>
      </c>
      <c r="Q36" s="10">
        <f t="shared" si="12"/>
        <v>0</v>
      </c>
    </row>
  </sheetData>
  <hyperlinks>
    <hyperlink ref="C2" r:id="rId1" xr:uid="{412C7838-F34D-7444-AF80-850DFBC40801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8C49-326D-4E04-A1D7-1566197C7B6F}">
  <dimension ref="A1:Q36"/>
  <sheetViews>
    <sheetView showGridLines="0" zoomScaleNormal="100" workbookViewId="0"/>
  </sheetViews>
  <sheetFormatPr defaultColWidth="8.85546875" defaultRowHeight="15" x14ac:dyDescent="0.25"/>
  <cols>
    <col min="1" max="1" width="25.85546875" bestFit="1" customWidth="1"/>
    <col min="2" max="3" width="16.5703125" customWidth="1"/>
    <col min="4" max="4" width="21.42578125" bestFit="1" customWidth="1"/>
    <col min="5" max="5" width="16.42578125" bestFit="1" customWidth="1"/>
    <col min="6" max="6" width="18.85546875" bestFit="1" customWidth="1"/>
    <col min="7" max="7" width="19.85546875" bestFit="1" customWidth="1"/>
    <col min="8" max="8" width="23.5703125" bestFit="1" customWidth="1"/>
    <col min="9" max="9" width="23.42578125" bestFit="1" customWidth="1"/>
    <col min="10" max="10" width="2.5703125" customWidth="1"/>
    <col min="11" max="11" width="17.42578125" bestFit="1" customWidth="1"/>
    <col min="12" max="12" width="16.85546875" bestFit="1" customWidth="1"/>
    <col min="13" max="13" width="17.5703125" bestFit="1" customWidth="1"/>
    <col min="14" max="14" width="21.42578125" bestFit="1" customWidth="1"/>
    <col min="16" max="16" width="23.42578125" bestFit="1" customWidth="1"/>
    <col min="17" max="17" width="20.85546875" bestFit="1" customWidth="1"/>
  </cols>
  <sheetData>
    <row r="1" spans="1:17" ht="24" customHeight="1" x14ac:dyDescent="0.25">
      <c r="A1" s="2" t="s">
        <v>0</v>
      </c>
    </row>
    <row r="2" spans="1:17" ht="80.099999999999994" customHeight="1" x14ac:dyDescent="0.25">
      <c r="C2" s="13" t="s">
        <v>1</v>
      </c>
    </row>
    <row r="3" spans="1:17" x14ac:dyDescent="0.25">
      <c r="A3" s="2" t="s">
        <v>2</v>
      </c>
      <c r="B3" s="3" t="s">
        <v>3</v>
      </c>
      <c r="D3" s="2" t="s">
        <v>4</v>
      </c>
      <c r="E3" s="6">
        <v>1000</v>
      </c>
      <c r="G3" s="2" t="s">
        <v>5</v>
      </c>
      <c r="K3" s="2" t="s">
        <v>6</v>
      </c>
    </row>
    <row r="4" spans="1:17" x14ac:dyDescent="0.25">
      <c r="A4" s="2" t="s">
        <v>7</v>
      </c>
      <c r="B4" s="4">
        <v>44562</v>
      </c>
      <c r="D4" s="2" t="s">
        <v>8</v>
      </c>
      <c r="E4" s="6">
        <v>500</v>
      </c>
      <c r="G4" t="s">
        <v>9</v>
      </c>
      <c r="H4" s="10">
        <f>H12</f>
        <v>24520.668812187079</v>
      </c>
      <c r="K4" t="s">
        <v>10</v>
      </c>
      <c r="M4" s="10">
        <f>H4</f>
        <v>24520.668812187079</v>
      </c>
    </row>
    <row r="5" spans="1:17" x14ac:dyDescent="0.25">
      <c r="A5" s="2" t="s">
        <v>11</v>
      </c>
      <c r="B5" s="3" t="s">
        <v>12</v>
      </c>
      <c r="D5" s="2" t="s">
        <v>13</v>
      </c>
      <c r="E5" s="6">
        <v>2100</v>
      </c>
      <c r="G5" t="s">
        <v>14</v>
      </c>
      <c r="H5" s="10">
        <f>-G12</f>
        <v>-25120.668812187079</v>
      </c>
      <c r="K5" t="s">
        <v>9</v>
      </c>
      <c r="M5" s="10">
        <f>-M4</f>
        <v>-24520.668812187079</v>
      </c>
    </row>
    <row r="6" spans="1:17" x14ac:dyDescent="0.25">
      <c r="A6" s="2" t="s">
        <v>15</v>
      </c>
      <c r="B6" s="5">
        <v>0.05</v>
      </c>
      <c r="G6" t="s">
        <v>16</v>
      </c>
      <c r="H6" s="10">
        <f>-H5-H4</f>
        <v>600</v>
      </c>
    </row>
    <row r="7" spans="1:17" x14ac:dyDescent="0.25">
      <c r="A7" s="2" t="s">
        <v>17</v>
      </c>
      <c r="B7" s="3">
        <v>24</v>
      </c>
      <c r="D7" s="2" t="s">
        <v>18</v>
      </c>
      <c r="E7" s="10">
        <f>SUM(E3,E4,-E5,C13:C36)/B7</f>
        <v>1075</v>
      </c>
    </row>
    <row r="10" spans="1:17" x14ac:dyDescent="0.25">
      <c r="A10" s="2" t="s">
        <v>19</v>
      </c>
      <c r="K10" s="2" t="s">
        <v>20</v>
      </c>
      <c r="P10" s="2" t="s">
        <v>21</v>
      </c>
    </row>
    <row r="11" spans="1:17" s="2" customFormat="1" x14ac:dyDescent="0.25">
      <c r="A11" s="7" t="s">
        <v>22</v>
      </c>
      <c r="B11" s="7" t="s">
        <v>23</v>
      </c>
      <c r="C11" s="7" t="s">
        <v>31</v>
      </c>
      <c r="D11" s="7" t="s">
        <v>30</v>
      </c>
      <c r="E11" s="7" t="s">
        <v>25</v>
      </c>
      <c r="F11" s="7" t="s">
        <v>26</v>
      </c>
      <c r="G11" s="7" t="s">
        <v>27</v>
      </c>
      <c r="H11" s="7" t="s">
        <v>28</v>
      </c>
      <c r="I11" s="7" t="s">
        <v>29</v>
      </c>
      <c r="K11" s="2" t="s">
        <v>30</v>
      </c>
      <c r="L11" s="2" t="s">
        <v>14</v>
      </c>
      <c r="M11" s="2" t="s">
        <v>31</v>
      </c>
      <c r="N11" s="2" t="s">
        <v>32</v>
      </c>
      <c r="P11" s="2" t="s">
        <v>33</v>
      </c>
      <c r="Q11" s="2" t="s">
        <v>34</v>
      </c>
    </row>
    <row r="12" spans="1:17" x14ac:dyDescent="0.25">
      <c r="A12" s="8">
        <v>0</v>
      </c>
      <c r="B12" s="9">
        <f>B4</f>
        <v>44562</v>
      </c>
      <c r="C12" s="1"/>
      <c r="D12" s="1">
        <v>0</v>
      </c>
      <c r="E12" s="1"/>
      <c r="F12" s="1"/>
      <c r="G12" s="1">
        <f>NPV($B$6/12,C14:C36)+C13</f>
        <v>25120.668812187079</v>
      </c>
      <c r="H12" s="1">
        <f>G12+E3+E4-E5</f>
        <v>24520.668812187079</v>
      </c>
      <c r="I12" s="1"/>
    </row>
    <row r="13" spans="1:17" x14ac:dyDescent="0.25">
      <c r="A13" s="8">
        <v>1</v>
      </c>
      <c r="B13" s="9">
        <v>44562</v>
      </c>
      <c r="C13" s="1">
        <v>1000</v>
      </c>
      <c r="D13" s="1">
        <f>$E$7</f>
        <v>1075</v>
      </c>
      <c r="E13" s="1">
        <f t="shared" ref="E13:E36" si="0">(G12-C13)*$B$6/12</f>
        <v>100.50278671744617</v>
      </c>
      <c r="F13" s="1">
        <f t="shared" ref="F13:F36" si="1">C13-E13</f>
        <v>899.49721328255384</v>
      </c>
      <c r="G13" s="1">
        <f t="shared" ref="G13:G36" si="2">G12-C13+E13</f>
        <v>24221.171598904526</v>
      </c>
      <c r="H13" s="1">
        <f>H12-I13</f>
        <v>23546.171598904526</v>
      </c>
      <c r="I13" s="1">
        <f>D13+F13-C13</f>
        <v>974.49721328255373</v>
      </c>
      <c r="K13" s="10">
        <f t="shared" ref="K13:K36" si="3">D13</f>
        <v>1075</v>
      </c>
      <c r="L13" s="10">
        <f t="shared" ref="L13:L36" si="4">F13</f>
        <v>899.49721328255384</v>
      </c>
      <c r="M13" s="10">
        <f t="shared" ref="M13:M36" si="5">-C13</f>
        <v>-1000</v>
      </c>
      <c r="N13" s="10">
        <f t="shared" ref="N13:N36" si="6">-I13</f>
        <v>-974.49721328255373</v>
      </c>
      <c r="O13" s="10">
        <f>SUM(K13:N13)</f>
        <v>0</v>
      </c>
      <c r="P13" s="10">
        <f>SUM(F14:F25)</f>
        <v>11291.649614911941</v>
      </c>
      <c r="Q13" s="10">
        <f>-P13</f>
        <v>-11291.649614911941</v>
      </c>
    </row>
    <row r="14" spans="1:17" x14ac:dyDescent="0.25">
      <c r="A14" s="8">
        <v>2</v>
      </c>
      <c r="B14" s="9">
        <v>44593</v>
      </c>
      <c r="C14" s="1">
        <v>1000</v>
      </c>
      <c r="D14" s="1">
        <f t="shared" ref="D14:D36" si="7">$E$7</f>
        <v>1075</v>
      </c>
      <c r="E14" s="1">
        <f>(G13-C14)*$B$6/12</f>
        <v>96.754881662102193</v>
      </c>
      <c r="F14" s="1">
        <f t="shared" si="1"/>
        <v>903.24511833789779</v>
      </c>
      <c r="G14" s="1">
        <f t="shared" si="2"/>
        <v>23317.926480566628</v>
      </c>
      <c r="H14" s="1">
        <f t="shared" ref="H14:H35" si="8">H13-I14</f>
        <v>22567.926480566628</v>
      </c>
      <c r="I14" s="1">
        <f t="shared" ref="I14:I36" si="9">D14+F14-C14</f>
        <v>978.24511833789779</v>
      </c>
      <c r="K14" s="10">
        <f t="shared" si="3"/>
        <v>1075</v>
      </c>
      <c r="L14" s="10">
        <f t="shared" si="4"/>
        <v>903.24511833789779</v>
      </c>
      <c r="M14" s="10">
        <f t="shared" si="5"/>
        <v>-1000</v>
      </c>
      <c r="N14" s="10">
        <f t="shared" si="6"/>
        <v>-978.24511833789779</v>
      </c>
      <c r="O14" s="10">
        <f t="shared" ref="O14:O36" si="10">SUM(K14:N14)</f>
        <v>0</v>
      </c>
      <c r="P14" s="10">
        <f t="shared" ref="P14:P36" si="11">SUM(F15:F26)</f>
        <v>11539.531488307408</v>
      </c>
      <c r="Q14" s="10">
        <f t="shared" ref="Q14:Q36" si="12">-P14</f>
        <v>-11539.531488307408</v>
      </c>
    </row>
    <row r="15" spans="1:17" x14ac:dyDescent="0.25">
      <c r="A15" s="8">
        <v>3</v>
      </c>
      <c r="B15" s="9">
        <v>44621</v>
      </c>
      <c r="C15" s="1">
        <v>1000</v>
      </c>
      <c r="D15" s="1">
        <f t="shared" si="7"/>
        <v>1075</v>
      </c>
      <c r="E15" s="1">
        <f t="shared" si="0"/>
        <v>92.991360335694296</v>
      </c>
      <c r="F15" s="1">
        <f t="shared" si="1"/>
        <v>907.00863966430575</v>
      </c>
      <c r="G15" s="1">
        <f t="shared" si="2"/>
        <v>22410.917840902322</v>
      </c>
      <c r="H15" s="1">
        <f t="shared" si="8"/>
        <v>21585.917840902322</v>
      </c>
      <c r="I15" s="1">
        <f t="shared" si="9"/>
        <v>982.00863966430575</v>
      </c>
      <c r="K15" s="10">
        <f t="shared" si="3"/>
        <v>1075</v>
      </c>
      <c r="L15" s="10">
        <f t="shared" si="4"/>
        <v>907.00863966430575</v>
      </c>
      <c r="M15" s="10">
        <f t="shared" si="5"/>
        <v>-1000</v>
      </c>
      <c r="N15" s="10">
        <f t="shared" si="6"/>
        <v>-982.00863966430575</v>
      </c>
      <c r="O15" s="10">
        <f t="shared" si="10"/>
        <v>0</v>
      </c>
      <c r="P15" s="10">
        <f t="shared" si="11"/>
        <v>11788.446202842022</v>
      </c>
      <c r="Q15" s="10">
        <f t="shared" si="12"/>
        <v>-11788.446202842022</v>
      </c>
    </row>
    <row r="16" spans="1:17" x14ac:dyDescent="0.25">
      <c r="A16" s="8">
        <v>4</v>
      </c>
      <c r="B16" s="9">
        <v>44652</v>
      </c>
      <c r="C16" s="1">
        <v>1000</v>
      </c>
      <c r="D16" s="1">
        <f t="shared" si="7"/>
        <v>1075</v>
      </c>
      <c r="E16" s="1">
        <f t="shared" si="0"/>
        <v>89.21215767042635</v>
      </c>
      <c r="F16" s="1">
        <f t="shared" si="1"/>
        <v>910.78784232957366</v>
      </c>
      <c r="G16" s="1">
        <f t="shared" si="2"/>
        <v>21500.129998572749</v>
      </c>
      <c r="H16" s="1">
        <f t="shared" si="8"/>
        <v>20600.129998572749</v>
      </c>
      <c r="I16" s="1">
        <f t="shared" si="9"/>
        <v>985.78784232957378</v>
      </c>
      <c r="K16" s="10">
        <f t="shared" si="3"/>
        <v>1075</v>
      </c>
      <c r="L16" s="10">
        <f t="shared" si="4"/>
        <v>910.78784232957366</v>
      </c>
      <c r="M16" s="10">
        <f t="shared" si="5"/>
        <v>-1000</v>
      </c>
      <c r="N16" s="10">
        <f t="shared" si="6"/>
        <v>-985.78784232957378</v>
      </c>
      <c r="O16" s="10">
        <f t="shared" si="10"/>
        <v>0</v>
      </c>
      <c r="P16" s="10">
        <f t="shared" si="11"/>
        <v>12038.398062020531</v>
      </c>
      <c r="Q16" s="10">
        <f t="shared" si="12"/>
        <v>-12038.398062020531</v>
      </c>
    </row>
    <row r="17" spans="1:17" x14ac:dyDescent="0.25">
      <c r="A17" s="8">
        <v>5</v>
      </c>
      <c r="B17" s="9">
        <v>44682</v>
      </c>
      <c r="C17" s="1">
        <v>1000</v>
      </c>
      <c r="D17" s="1">
        <f t="shared" si="7"/>
        <v>1075</v>
      </c>
      <c r="E17" s="1">
        <f t="shared" si="0"/>
        <v>85.417208327386462</v>
      </c>
      <c r="F17" s="1">
        <f t="shared" si="1"/>
        <v>914.58279167261355</v>
      </c>
      <c r="G17" s="1">
        <f t="shared" si="2"/>
        <v>20585.547206900137</v>
      </c>
      <c r="H17" s="1">
        <f t="shared" si="8"/>
        <v>19610.547206900137</v>
      </c>
      <c r="I17" s="1">
        <f t="shared" si="9"/>
        <v>989.58279167261344</v>
      </c>
      <c r="K17" s="10">
        <f t="shared" si="3"/>
        <v>1075</v>
      </c>
      <c r="L17" s="10">
        <f t="shared" si="4"/>
        <v>914.58279167261355</v>
      </c>
      <c r="M17" s="10">
        <f t="shared" si="5"/>
        <v>-1000</v>
      </c>
      <c r="N17" s="10">
        <f t="shared" si="6"/>
        <v>-989.58279167261344</v>
      </c>
      <c r="O17" s="10">
        <f t="shared" si="10"/>
        <v>0</v>
      </c>
      <c r="P17" s="10">
        <f t="shared" si="11"/>
        <v>12289.391387278951</v>
      </c>
      <c r="Q17" s="10">
        <f t="shared" si="12"/>
        <v>-12289.391387278951</v>
      </c>
    </row>
    <row r="18" spans="1:17" x14ac:dyDescent="0.25">
      <c r="A18" s="8">
        <v>6</v>
      </c>
      <c r="B18" s="9">
        <v>44713</v>
      </c>
      <c r="C18" s="1">
        <v>1000</v>
      </c>
      <c r="D18" s="1">
        <f t="shared" si="7"/>
        <v>1075</v>
      </c>
      <c r="E18" s="1">
        <f t="shared" si="0"/>
        <v>81.606446695417233</v>
      </c>
      <c r="F18" s="1">
        <f t="shared" si="1"/>
        <v>918.39355330458272</v>
      </c>
      <c r="G18" s="1">
        <f t="shared" si="2"/>
        <v>19667.153653595553</v>
      </c>
      <c r="H18" s="1">
        <f t="shared" si="8"/>
        <v>18617.153653595553</v>
      </c>
      <c r="I18" s="1">
        <f t="shared" si="9"/>
        <v>993.39355330458284</v>
      </c>
      <c r="K18" s="10">
        <f t="shared" si="3"/>
        <v>1075</v>
      </c>
      <c r="L18" s="10">
        <f t="shared" si="4"/>
        <v>918.39355330458272</v>
      </c>
      <c r="M18" s="10">
        <f t="shared" si="5"/>
        <v>-1000</v>
      </c>
      <c r="N18" s="10">
        <f t="shared" si="6"/>
        <v>-993.39355330458284</v>
      </c>
      <c r="O18" s="10">
        <f t="shared" si="10"/>
        <v>0</v>
      </c>
      <c r="P18" s="10">
        <f t="shared" si="11"/>
        <v>12541.430518059278</v>
      </c>
      <c r="Q18" s="10">
        <f t="shared" si="12"/>
        <v>-12541.430518059278</v>
      </c>
    </row>
    <row r="19" spans="1:17" x14ac:dyDescent="0.25">
      <c r="A19" s="8">
        <v>7</v>
      </c>
      <c r="B19" s="9">
        <v>44743</v>
      </c>
      <c r="C19" s="1">
        <v>1000</v>
      </c>
      <c r="D19" s="1">
        <f t="shared" si="7"/>
        <v>1075</v>
      </c>
      <c r="E19" s="1">
        <f t="shared" si="0"/>
        <v>77.779806889981472</v>
      </c>
      <c r="F19" s="1">
        <f t="shared" si="1"/>
        <v>922.2201931100185</v>
      </c>
      <c r="G19" s="1">
        <f t="shared" si="2"/>
        <v>18744.933460485536</v>
      </c>
      <c r="H19" s="1">
        <f t="shared" si="8"/>
        <v>17619.933460485536</v>
      </c>
      <c r="I19" s="1">
        <f t="shared" si="9"/>
        <v>997.2201931100185</v>
      </c>
      <c r="K19" s="10">
        <f t="shared" si="3"/>
        <v>1075</v>
      </c>
      <c r="L19" s="10">
        <f t="shared" si="4"/>
        <v>922.2201931100185</v>
      </c>
      <c r="M19" s="10">
        <f t="shared" si="5"/>
        <v>-1000</v>
      </c>
      <c r="N19" s="10">
        <f t="shared" si="6"/>
        <v>-997.2201931100185</v>
      </c>
      <c r="O19" s="10">
        <f t="shared" si="10"/>
        <v>0</v>
      </c>
      <c r="P19" s="10">
        <f t="shared" si="11"/>
        <v>12794.519811884527</v>
      </c>
      <c r="Q19" s="10">
        <f t="shared" si="12"/>
        <v>-12794.519811884527</v>
      </c>
    </row>
    <row r="20" spans="1:17" x14ac:dyDescent="0.25">
      <c r="A20" s="8">
        <v>8</v>
      </c>
      <c r="B20" s="9">
        <v>44774</v>
      </c>
      <c r="C20" s="1">
        <v>1000</v>
      </c>
      <c r="D20" s="1">
        <f t="shared" si="7"/>
        <v>1075</v>
      </c>
      <c r="E20" s="1">
        <f t="shared" si="0"/>
        <v>73.937222752023061</v>
      </c>
      <c r="F20" s="1">
        <f t="shared" si="1"/>
        <v>926.0627772479769</v>
      </c>
      <c r="G20" s="1">
        <f t="shared" si="2"/>
        <v>17818.870683237557</v>
      </c>
      <c r="H20" s="1">
        <f t="shared" si="8"/>
        <v>16618.870683237557</v>
      </c>
      <c r="I20" s="1">
        <f t="shared" si="9"/>
        <v>1001.062777247977</v>
      </c>
      <c r="K20" s="10">
        <f t="shared" si="3"/>
        <v>1075</v>
      </c>
      <c r="L20" s="10">
        <f t="shared" si="4"/>
        <v>926.0627772479769</v>
      </c>
      <c r="M20" s="10">
        <f t="shared" si="5"/>
        <v>-1000</v>
      </c>
      <c r="N20" s="10">
        <f t="shared" si="6"/>
        <v>-1001.062777247977</v>
      </c>
      <c r="O20" s="10">
        <f t="shared" si="10"/>
        <v>0</v>
      </c>
      <c r="P20" s="10">
        <f t="shared" si="11"/>
        <v>13048.663644434044</v>
      </c>
      <c r="Q20" s="10">
        <f t="shared" si="12"/>
        <v>-13048.663644434044</v>
      </c>
    </row>
    <row r="21" spans="1:17" x14ac:dyDescent="0.25">
      <c r="A21" s="8">
        <v>9</v>
      </c>
      <c r="B21" s="9">
        <v>44805</v>
      </c>
      <c r="C21" s="1">
        <v>1000</v>
      </c>
      <c r="D21" s="1">
        <f t="shared" si="7"/>
        <v>1075</v>
      </c>
      <c r="E21" s="1">
        <f t="shared" si="0"/>
        <v>70.078627846823153</v>
      </c>
      <c r="F21" s="1">
        <f t="shared" si="1"/>
        <v>929.92137215317689</v>
      </c>
      <c r="G21" s="1">
        <f t="shared" si="2"/>
        <v>16888.94931108438</v>
      </c>
      <c r="H21" s="1">
        <f t="shared" si="8"/>
        <v>15613.94931108438</v>
      </c>
      <c r="I21" s="1">
        <f t="shared" si="9"/>
        <v>1004.9213721531769</v>
      </c>
      <c r="K21" s="10">
        <f t="shared" si="3"/>
        <v>1075</v>
      </c>
      <c r="L21" s="10">
        <f t="shared" si="4"/>
        <v>929.92137215317689</v>
      </c>
      <c r="M21" s="10">
        <f t="shared" si="5"/>
        <v>-1000</v>
      </c>
      <c r="N21" s="10">
        <f t="shared" si="6"/>
        <v>-1004.9213721531769</v>
      </c>
      <c r="O21" s="10">
        <f t="shared" si="10"/>
        <v>0</v>
      </c>
      <c r="P21" s="10">
        <f t="shared" si="11"/>
        <v>13303.866409619188</v>
      </c>
      <c r="Q21" s="10">
        <f t="shared" si="12"/>
        <v>-13303.866409619188</v>
      </c>
    </row>
    <row r="22" spans="1:17" x14ac:dyDescent="0.25">
      <c r="A22" s="8">
        <v>10</v>
      </c>
      <c r="B22" s="9">
        <v>44835</v>
      </c>
      <c r="C22" s="1">
        <v>1000</v>
      </c>
      <c r="D22" s="1">
        <f t="shared" si="7"/>
        <v>1075</v>
      </c>
      <c r="E22" s="1">
        <f t="shared" si="0"/>
        <v>66.203955462851582</v>
      </c>
      <c r="F22" s="1">
        <f t="shared" si="1"/>
        <v>933.79604453714842</v>
      </c>
      <c r="G22" s="1">
        <f t="shared" si="2"/>
        <v>15955.153266547231</v>
      </c>
      <c r="H22" s="1">
        <f t="shared" si="8"/>
        <v>14605.153266547231</v>
      </c>
      <c r="I22" s="1">
        <f t="shared" si="9"/>
        <v>1008.7960445371484</v>
      </c>
      <c r="K22" s="10">
        <f t="shared" si="3"/>
        <v>1075</v>
      </c>
      <c r="L22" s="10">
        <f t="shared" si="4"/>
        <v>933.79604453714842</v>
      </c>
      <c r="M22" s="10">
        <f t="shared" si="5"/>
        <v>-1000</v>
      </c>
      <c r="N22" s="10">
        <f t="shared" si="6"/>
        <v>-1008.7960445371484</v>
      </c>
      <c r="O22" s="10">
        <f t="shared" si="10"/>
        <v>0</v>
      </c>
      <c r="P22" s="10">
        <f t="shared" si="11"/>
        <v>13560.132519659266</v>
      </c>
      <c r="Q22" s="10">
        <f t="shared" si="12"/>
        <v>-13560.132519659266</v>
      </c>
    </row>
    <row r="23" spans="1:17" x14ac:dyDescent="0.25">
      <c r="A23" s="8">
        <v>11</v>
      </c>
      <c r="B23" s="9">
        <v>44866</v>
      </c>
      <c r="C23" s="1">
        <v>1000</v>
      </c>
      <c r="D23" s="1">
        <f t="shared" si="7"/>
        <v>1075</v>
      </c>
      <c r="E23" s="1">
        <f t="shared" si="0"/>
        <v>62.313138610613464</v>
      </c>
      <c r="F23" s="1">
        <f t="shared" si="1"/>
        <v>937.68686138938654</v>
      </c>
      <c r="G23" s="1">
        <f t="shared" si="2"/>
        <v>15017.466405157846</v>
      </c>
      <c r="H23" s="1">
        <f t="shared" si="8"/>
        <v>13592.466405157844</v>
      </c>
      <c r="I23" s="1">
        <f t="shared" si="9"/>
        <v>1012.6868613893866</v>
      </c>
      <c r="K23" s="10">
        <f t="shared" si="3"/>
        <v>1075</v>
      </c>
      <c r="L23" s="10">
        <f t="shared" si="4"/>
        <v>937.68686138938654</v>
      </c>
      <c r="M23" s="10">
        <f t="shared" si="5"/>
        <v>-1000</v>
      </c>
      <c r="N23" s="10">
        <f t="shared" si="6"/>
        <v>-1012.6868613893866</v>
      </c>
      <c r="O23" s="10">
        <f t="shared" si="10"/>
        <v>0</v>
      </c>
      <c r="P23" s="10">
        <f t="shared" si="11"/>
        <v>13817.466405157847</v>
      </c>
      <c r="Q23" s="10">
        <f t="shared" si="12"/>
        <v>-13817.466405157847</v>
      </c>
    </row>
    <row r="24" spans="1:17" x14ac:dyDescent="0.25">
      <c r="A24" s="8">
        <v>12</v>
      </c>
      <c r="B24" s="9">
        <v>44896</v>
      </c>
      <c r="C24" s="1">
        <v>1000</v>
      </c>
      <c r="D24" s="1">
        <f t="shared" si="7"/>
        <v>1075</v>
      </c>
      <c r="E24" s="1">
        <f t="shared" si="0"/>
        <v>58.406110021491031</v>
      </c>
      <c r="F24" s="1">
        <f t="shared" si="1"/>
        <v>941.59388997850897</v>
      </c>
      <c r="G24" s="1">
        <f t="shared" si="2"/>
        <v>14075.872515179337</v>
      </c>
      <c r="H24" s="1">
        <f t="shared" si="8"/>
        <v>12575.872515179335</v>
      </c>
      <c r="I24" s="1">
        <f t="shared" si="9"/>
        <v>1016.593889978509</v>
      </c>
      <c r="K24" s="10">
        <f t="shared" si="3"/>
        <v>1075</v>
      </c>
      <c r="L24" s="10">
        <f t="shared" si="4"/>
        <v>941.59388997850897</v>
      </c>
      <c r="M24" s="10">
        <f t="shared" si="5"/>
        <v>-1000</v>
      </c>
      <c r="N24" s="10">
        <f t="shared" si="6"/>
        <v>-1016.593889978509</v>
      </c>
      <c r="O24" s="10">
        <f t="shared" si="10"/>
        <v>0</v>
      </c>
      <c r="P24" s="10">
        <f t="shared" si="11"/>
        <v>14075.872515179337</v>
      </c>
      <c r="Q24" s="10">
        <f t="shared" si="12"/>
        <v>-14075.872515179337</v>
      </c>
    </row>
    <row r="25" spans="1:17" x14ac:dyDescent="0.25">
      <c r="A25" s="8">
        <v>13</v>
      </c>
      <c r="B25" s="9">
        <v>44927</v>
      </c>
      <c r="C25" s="1">
        <v>1200</v>
      </c>
      <c r="D25" s="1">
        <f t="shared" si="7"/>
        <v>1075</v>
      </c>
      <c r="E25" s="1">
        <f t="shared" si="0"/>
        <v>53.649468813247239</v>
      </c>
      <c r="F25" s="1">
        <f t="shared" si="1"/>
        <v>1146.3505311867527</v>
      </c>
      <c r="G25" s="1">
        <f t="shared" si="2"/>
        <v>12929.521983992585</v>
      </c>
      <c r="H25" s="1">
        <f t="shared" si="8"/>
        <v>11554.521983992581</v>
      </c>
      <c r="I25" s="1">
        <f t="shared" si="9"/>
        <v>1021.350531186753</v>
      </c>
      <c r="K25" s="10">
        <f t="shared" si="3"/>
        <v>1075</v>
      </c>
      <c r="L25" s="10">
        <f t="shared" si="4"/>
        <v>1146.3505311867527</v>
      </c>
      <c r="M25" s="10">
        <f t="shared" si="5"/>
        <v>-1200</v>
      </c>
      <c r="N25" s="10">
        <f t="shared" si="6"/>
        <v>-1021.350531186753</v>
      </c>
      <c r="O25" s="10">
        <f t="shared" si="10"/>
        <v>0</v>
      </c>
      <c r="P25" s="10">
        <f t="shared" si="11"/>
        <v>12929.521983992587</v>
      </c>
      <c r="Q25" s="10">
        <f t="shared" si="12"/>
        <v>-12929.521983992587</v>
      </c>
    </row>
    <row r="26" spans="1:17" x14ac:dyDescent="0.25">
      <c r="A26" s="8">
        <v>14</v>
      </c>
      <c r="B26" s="9">
        <v>44958</v>
      </c>
      <c r="C26" s="1">
        <v>1200</v>
      </c>
      <c r="D26" s="1">
        <f t="shared" si="7"/>
        <v>1075</v>
      </c>
      <c r="E26" s="1">
        <f t="shared" si="0"/>
        <v>48.873008266635772</v>
      </c>
      <c r="F26" s="1">
        <f t="shared" si="1"/>
        <v>1151.1269917333643</v>
      </c>
      <c r="G26" s="1">
        <f t="shared" si="2"/>
        <v>11778.39499225922</v>
      </c>
      <c r="H26" s="1">
        <f t="shared" si="8"/>
        <v>10528.394992259216</v>
      </c>
      <c r="I26" s="1">
        <f t="shared" si="9"/>
        <v>1026.1269917333643</v>
      </c>
      <c r="K26" s="10">
        <f t="shared" si="3"/>
        <v>1075</v>
      </c>
      <c r="L26" s="10">
        <f t="shared" si="4"/>
        <v>1151.1269917333643</v>
      </c>
      <c r="M26" s="10">
        <f t="shared" si="5"/>
        <v>-1200</v>
      </c>
      <c r="N26" s="10">
        <f t="shared" si="6"/>
        <v>-1026.1269917333643</v>
      </c>
      <c r="O26" s="10">
        <f t="shared" si="10"/>
        <v>0</v>
      </c>
      <c r="P26" s="10">
        <f t="shared" si="11"/>
        <v>11778.394992259222</v>
      </c>
      <c r="Q26" s="10">
        <f t="shared" si="12"/>
        <v>-11778.394992259222</v>
      </c>
    </row>
    <row r="27" spans="1:17" x14ac:dyDescent="0.25">
      <c r="A27" s="8">
        <v>15</v>
      </c>
      <c r="B27" s="9">
        <v>44986</v>
      </c>
      <c r="C27" s="1">
        <v>1200</v>
      </c>
      <c r="D27" s="1">
        <f t="shared" si="7"/>
        <v>1075</v>
      </c>
      <c r="E27" s="1">
        <f t="shared" si="0"/>
        <v>44.076645801080083</v>
      </c>
      <c r="F27" s="1">
        <f t="shared" si="1"/>
        <v>1155.9233541989199</v>
      </c>
      <c r="G27" s="1">
        <f t="shared" si="2"/>
        <v>10622.4716380603</v>
      </c>
      <c r="H27" s="1">
        <f t="shared" si="8"/>
        <v>9497.4716380602968</v>
      </c>
      <c r="I27" s="1">
        <f t="shared" si="9"/>
        <v>1030.9233541989197</v>
      </c>
      <c r="K27" s="10">
        <f t="shared" si="3"/>
        <v>1075</v>
      </c>
      <c r="L27" s="10">
        <f t="shared" si="4"/>
        <v>1155.9233541989199</v>
      </c>
      <c r="M27" s="10">
        <f t="shared" si="5"/>
        <v>-1200</v>
      </c>
      <c r="N27" s="10">
        <f t="shared" si="6"/>
        <v>-1030.9233541989197</v>
      </c>
      <c r="O27" s="10">
        <f t="shared" si="10"/>
        <v>0</v>
      </c>
      <c r="P27" s="10">
        <f t="shared" si="11"/>
        <v>10622.471638060302</v>
      </c>
      <c r="Q27" s="10">
        <f t="shared" si="12"/>
        <v>-10622.471638060302</v>
      </c>
    </row>
    <row r="28" spans="1:17" x14ac:dyDescent="0.25">
      <c r="A28" s="8">
        <v>16</v>
      </c>
      <c r="B28" s="9">
        <v>45017</v>
      </c>
      <c r="C28" s="1">
        <v>1200</v>
      </c>
      <c r="D28" s="1">
        <f t="shared" si="7"/>
        <v>1075</v>
      </c>
      <c r="E28" s="1">
        <f t="shared" si="0"/>
        <v>39.260298491917922</v>
      </c>
      <c r="F28" s="1">
        <f t="shared" si="1"/>
        <v>1160.7397015080821</v>
      </c>
      <c r="G28" s="1">
        <f t="shared" si="2"/>
        <v>9461.731936552218</v>
      </c>
      <c r="H28" s="1">
        <f t="shared" si="8"/>
        <v>8461.7319365522144</v>
      </c>
      <c r="I28" s="1">
        <f t="shared" si="9"/>
        <v>1035.7397015080824</v>
      </c>
      <c r="K28" s="10">
        <f t="shared" si="3"/>
        <v>1075</v>
      </c>
      <c r="L28" s="10">
        <f t="shared" si="4"/>
        <v>1160.7397015080821</v>
      </c>
      <c r="M28" s="10">
        <f t="shared" si="5"/>
        <v>-1200</v>
      </c>
      <c r="N28" s="10">
        <f t="shared" si="6"/>
        <v>-1035.7397015080824</v>
      </c>
      <c r="O28" s="10">
        <f t="shared" si="10"/>
        <v>0</v>
      </c>
      <c r="P28" s="10">
        <f t="shared" si="11"/>
        <v>9461.7319365522198</v>
      </c>
      <c r="Q28" s="10">
        <f t="shared" si="12"/>
        <v>-9461.7319365522198</v>
      </c>
    </row>
    <row r="29" spans="1:17" x14ac:dyDescent="0.25">
      <c r="A29" s="8">
        <v>17</v>
      </c>
      <c r="B29" s="9">
        <v>45047</v>
      </c>
      <c r="C29" s="1">
        <v>1200</v>
      </c>
      <c r="D29" s="1">
        <f t="shared" si="7"/>
        <v>1075</v>
      </c>
      <c r="E29" s="1">
        <f t="shared" si="0"/>
        <v>34.423883068967577</v>
      </c>
      <c r="F29" s="1">
        <f t="shared" si="1"/>
        <v>1165.5761169310324</v>
      </c>
      <c r="G29" s="1">
        <f t="shared" si="2"/>
        <v>8296.1558196211863</v>
      </c>
      <c r="H29" s="1">
        <f t="shared" si="8"/>
        <v>7421.1558196211818</v>
      </c>
      <c r="I29" s="1">
        <f t="shared" si="9"/>
        <v>1040.5761169310326</v>
      </c>
      <c r="K29" s="10">
        <f t="shared" si="3"/>
        <v>1075</v>
      </c>
      <c r="L29" s="10">
        <f t="shared" si="4"/>
        <v>1165.5761169310324</v>
      </c>
      <c r="M29" s="10">
        <f t="shared" si="5"/>
        <v>-1200</v>
      </c>
      <c r="N29" s="10">
        <f t="shared" si="6"/>
        <v>-1040.5761169310326</v>
      </c>
      <c r="O29" s="10">
        <f t="shared" si="10"/>
        <v>0</v>
      </c>
      <c r="P29" s="10">
        <f t="shared" si="11"/>
        <v>8296.1558196211863</v>
      </c>
      <c r="Q29" s="10">
        <f t="shared" si="12"/>
        <v>-8296.1558196211863</v>
      </c>
    </row>
    <row r="30" spans="1:17" x14ac:dyDescent="0.25">
      <c r="A30" s="8">
        <v>18</v>
      </c>
      <c r="B30" s="9">
        <v>45078</v>
      </c>
      <c r="C30" s="1">
        <v>1200</v>
      </c>
      <c r="D30" s="1">
        <f t="shared" si="7"/>
        <v>1075</v>
      </c>
      <c r="E30" s="1">
        <f t="shared" si="0"/>
        <v>29.567315915088276</v>
      </c>
      <c r="F30" s="1">
        <f t="shared" si="1"/>
        <v>1170.4326840849117</v>
      </c>
      <c r="G30" s="1">
        <f t="shared" si="2"/>
        <v>7125.7231355362746</v>
      </c>
      <c r="H30" s="1">
        <f t="shared" si="8"/>
        <v>6375.7231355362701</v>
      </c>
      <c r="I30" s="1">
        <f t="shared" si="9"/>
        <v>1045.4326840849117</v>
      </c>
      <c r="K30" s="10">
        <f t="shared" si="3"/>
        <v>1075</v>
      </c>
      <c r="L30" s="10">
        <f t="shared" si="4"/>
        <v>1170.4326840849117</v>
      </c>
      <c r="M30" s="10">
        <f t="shared" si="5"/>
        <v>-1200</v>
      </c>
      <c r="N30" s="10">
        <f t="shared" si="6"/>
        <v>-1045.4326840849117</v>
      </c>
      <c r="O30" s="10">
        <f t="shared" si="10"/>
        <v>0</v>
      </c>
      <c r="P30" s="10">
        <f t="shared" si="11"/>
        <v>7125.7231355362746</v>
      </c>
      <c r="Q30" s="10">
        <f t="shared" si="12"/>
        <v>-7125.7231355362746</v>
      </c>
    </row>
    <row r="31" spans="1:17" x14ac:dyDescent="0.25">
      <c r="A31" s="8">
        <v>19</v>
      </c>
      <c r="B31" s="9">
        <v>45108</v>
      </c>
      <c r="C31" s="1">
        <v>1200</v>
      </c>
      <c r="D31" s="1">
        <f t="shared" si="7"/>
        <v>1075</v>
      </c>
      <c r="E31" s="1">
        <f t="shared" si="0"/>
        <v>24.690513064734478</v>
      </c>
      <c r="F31" s="1">
        <f t="shared" si="1"/>
        <v>1175.3094869352656</v>
      </c>
      <c r="G31" s="1">
        <f t="shared" si="2"/>
        <v>5950.4136486010093</v>
      </c>
      <c r="H31" s="1">
        <f t="shared" si="8"/>
        <v>5325.4136486010048</v>
      </c>
      <c r="I31" s="1">
        <f t="shared" si="9"/>
        <v>1050.3094869352653</v>
      </c>
      <c r="K31" s="10">
        <f t="shared" si="3"/>
        <v>1075</v>
      </c>
      <c r="L31" s="10">
        <f t="shared" si="4"/>
        <v>1175.3094869352656</v>
      </c>
      <c r="M31" s="10">
        <f t="shared" si="5"/>
        <v>-1200</v>
      </c>
      <c r="N31" s="10">
        <f t="shared" si="6"/>
        <v>-1050.3094869352653</v>
      </c>
      <c r="O31" s="10">
        <f t="shared" si="10"/>
        <v>0</v>
      </c>
      <c r="P31" s="10">
        <f t="shared" si="11"/>
        <v>5950.4136486010093</v>
      </c>
      <c r="Q31" s="10">
        <f t="shared" si="12"/>
        <v>-5950.4136486010093</v>
      </c>
    </row>
    <row r="32" spans="1:17" x14ac:dyDescent="0.25">
      <c r="A32" s="8">
        <v>20</v>
      </c>
      <c r="B32" s="9">
        <v>45139</v>
      </c>
      <c r="C32" s="1">
        <v>1200</v>
      </c>
      <c r="D32" s="1">
        <f t="shared" si="7"/>
        <v>1075</v>
      </c>
      <c r="E32" s="1">
        <f t="shared" si="0"/>
        <v>19.793390202504206</v>
      </c>
      <c r="F32" s="1">
        <f t="shared" si="1"/>
        <v>1180.2066097974957</v>
      </c>
      <c r="G32" s="1">
        <f t="shared" si="2"/>
        <v>4770.2070388035136</v>
      </c>
      <c r="H32" s="1">
        <f t="shared" si="8"/>
        <v>4270.207038803509</v>
      </c>
      <c r="I32" s="1">
        <f t="shared" si="9"/>
        <v>1055.2066097974957</v>
      </c>
      <c r="K32" s="10">
        <f t="shared" si="3"/>
        <v>1075</v>
      </c>
      <c r="L32" s="10">
        <f t="shared" si="4"/>
        <v>1180.2066097974957</v>
      </c>
      <c r="M32" s="10">
        <f t="shared" si="5"/>
        <v>-1200</v>
      </c>
      <c r="N32" s="10">
        <f t="shared" si="6"/>
        <v>-1055.2066097974957</v>
      </c>
      <c r="O32" s="10">
        <f t="shared" si="10"/>
        <v>0</v>
      </c>
      <c r="P32" s="10">
        <f t="shared" si="11"/>
        <v>4770.2070388035136</v>
      </c>
      <c r="Q32" s="10">
        <f t="shared" si="12"/>
        <v>-4770.2070388035136</v>
      </c>
    </row>
    <row r="33" spans="1:17" x14ac:dyDescent="0.25">
      <c r="A33" s="8">
        <v>21</v>
      </c>
      <c r="B33" s="9">
        <v>45170</v>
      </c>
      <c r="C33" s="1">
        <v>1200</v>
      </c>
      <c r="D33" s="1">
        <f t="shared" si="7"/>
        <v>1075</v>
      </c>
      <c r="E33" s="1">
        <f t="shared" si="0"/>
        <v>14.875862661681309</v>
      </c>
      <c r="F33" s="1">
        <f t="shared" si="1"/>
        <v>1185.1241373383186</v>
      </c>
      <c r="G33" s="1">
        <f t="shared" si="2"/>
        <v>3585.0829014651949</v>
      </c>
      <c r="H33" s="1">
        <f t="shared" si="8"/>
        <v>3210.0829014651904</v>
      </c>
      <c r="I33" s="1">
        <f t="shared" si="9"/>
        <v>1060.1241373383186</v>
      </c>
      <c r="K33" s="10">
        <f t="shared" si="3"/>
        <v>1075</v>
      </c>
      <c r="L33" s="10">
        <f t="shared" si="4"/>
        <v>1185.1241373383186</v>
      </c>
      <c r="M33" s="10">
        <f t="shared" si="5"/>
        <v>-1200</v>
      </c>
      <c r="N33" s="10">
        <f t="shared" si="6"/>
        <v>-1060.1241373383186</v>
      </c>
      <c r="O33" s="10">
        <f t="shared" si="10"/>
        <v>0</v>
      </c>
      <c r="P33" s="10">
        <f t="shared" si="11"/>
        <v>3585.0829014651954</v>
      </c>
      <c r="Q33" s="10">
        <f t="shared" si="12"/>
        <v>-3585.0829014651954</v>
      </c>
    </row>
    <row r="34" spans="1:17" x14ac:dyDescent="0.25">
      <c r="A34" s="8">
        <v>22</v>
      </c>
      <c r="B34" s="9">
        <v>45200</v>
      </c>
      <c r="C34" s="1">
        <v>1200</v>
      </c>
      <c r="D34" s="1">
        <f t="shared" si="7"/>
        <v>1075</v>
      </c>
      <c r="E34" s="1">
        <f t="shared" si="0"/>
        <v>9.9378454227716464</v>
      </c>
      <c r="F34" s="1">
        <f t="shared" si="1"/>
        <v>1190.0621545772283</v>
      </c>
      <c r="G34" s="1">
        <f t="shared" si="2"/>
        <v>2395.0207468879667</v>
      </c>
      <c r="H34" s="1">
        <f t="shared" si="8"/>
        <v>2145.0207468879621</v>
      </c>
      <c r="I34" s="1">
        <f t="shared" si="9"/>
        <v>1065.0621545772283</v>
      </c>
      <c r="K34" s="10">
        <f t="shared" si="3"/>
        <v>1075</v>
      </c>
      <c r="L34" s="10">
        <f t="shared" si="4"/>
        <v>1190.0621545772283</v>
      </c>
      <c r="M34" s="10">
        <f t="shared" si="5"/>
        <v>-1200</v>
      </c>
      <c r="N34" s="10">
        <f t="shared" si="6"/>
        <v>-1065.0621545772283</v>
      </c>
      <c r="O34" s="10">
        <f t="shared" si="10"/>
        <v>0</v>
      </c>
      <c r="P34" s="10">
        <f t="shared" si="11"/>
        <v>2395.0207468879671</v>
      </c>
      <c r="Q34" s="10">
        <f t="shared" si="12"/>
        <v>-2395.0207468879671</v>
      </c>
    </row>
    <row r="35" spans="1:17" x14ac:dyDescent="0.25">
      <c r="A35" s="8">
        <v>23</v>
      </c>
      <c r="B35" s="9">
        <v>45231</v>
      </c>
      <c r="C35" s="1">
        <v>1200</v>
      </c>
      <c r="D35" s="1">
        <f t="shared" si="7"/>
        <v>1075</v>
      </c>
      <c r="E35" s="1">
        <f t="shared" si="0"/>
        <v>4.9792531120331942</v>
      </c>
      <c r="F35" s="1">
        <f t="shared" si="1"/>
        <v>1195.0207468879669</v>
      </c>
      <c r="G35" s="1">
        <f t="shared" si="2"/>
        <v>1199.9999999999998</v>
      </c>
      <c r="H35" s="1">
        <f t="shared" si="8"/>
        <v>1074.999999999995</v>
      </c>
      <c r="I35" s="1">
        <f t="shared" si="9"/>
        <v>1070.0207468879671</v>
      </c>
      <c r="K35" s="10">
        <f t="shared" si="3"/>
        <v>1075</v>
      </c>
      <c r="L35" s="10">
        <f t="shared" si="4"/>
        <v>1195.0207468879669</v>
      </c>
      <c r="M35" s="10">
        <f t="shared" si="5"/>
        <v>-1200</v>
      </c>
      <c r="N35" s="10">
        <f t="shared" si="6"/>
        <v>-1070.0207468879671</v>
      </c>
      <c r="O35" s="10">
        <f t="shared" si="10"/>
        <v>0</v>
      </c>
      <c r="P35" s="10">
        <f t="shared" si="11"/>
        <v>1200</v>
      </c>
      <c r="Q35" s="10">
        <f t="shared" si="12"/>
        <v>-1200</v>
      </c>
    </row>
    <row r="36" spans="1:17" x14ac:dyDescent="0.25">
      <c r="A36" s="8">
        <v>24</v>
      </c>
      <c r="B36" s="9">
        <v>45261</v>
      </c>
      <c r="C36" s="1">
        <v>1200</v>
      </c>
      <c r="D36" s="1">
        <f t="shared" si="7"/>
        <v>1075</v>
      </c>
      <c r="E36" s="1">
        <f t="shared" si="0"/>
        <v>-9.4739031434680023E-16</v>
      </c>
      <c r="F36" s="1">
        <f t="shared" si="1"/>
        <v>1200</v>
      </c>
      <c r="G36" s="1">
        <f t="shared" si="2"/>
        <v>-2.2832106575757886E-13</v>
      </c>
      <c r="H36" s="1">
        <f>H35-I36</f>
        <v>-5.0022208597511053E-12</v>
      </c>
      <c r="I36" s="1">
        <f t="shared" si="9"/>
        <v>1075</v>
      </c>
      <c r="K36" s="10">
        <f t="shared" si="3"/>
        <v>1075</v>
      </c>
      <c r="L36" s="10">
        <f t="shared" si="4"/>
        <v>1200</v>
      </c>
      <c r="M36" s="10">
        <f t="shared" si="5"/>
        <v>-1200</v>
      </c>
      <c r="N36" s="10">
        <f t="shared" si="6"/>
        <v>-1075</v>
      </c>
      <c r="O36" s="10">
        <f t="shared" si="10"/>
        <v>0</v>
      </c>
      <c r="P36" s="10">
        <f t="shared" si="11"/>
        <v>0</v>
      </c>
      <c r="Q36" s="10">
        <f t="shared" si="12"/>
        <v>0</v>
      </c>
    </row>
  </sheetData>
  <hyperlinks>
    <hyperlink ref="C2" r:id="rId1" xr:uid="{FB390CCC-297A-44D4-BE3D-79B17F93E4C3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FD32-D0A4-43BC-ABA3-2A6E854E4184}">
  <dimension ref="A1:R36"/>
  <sheetViews>
    <sheetView showGridLines="0" zoomScaleNormal="100" workbookViewId="0"/>
  </sheetViews>
  <sheetFormatPr defaultColWidth="8.85546875" defaultRowHeight="15" x14ac:dyDescent="0.25"/>
  <cols>
    <col min="1" max="1" width="25.85546875" bestFit="1" customWidth="1"/>
    <col min="2" max="3" width="16.5703125" customWidth="1"/>
    <col min="4" max="4" width="21.42578125" bestFit="1" customWidth="1"/>
    <col min="5" max="5" width="16.42578125" bestFit="1" customWidth="1"/>
    <col min="6" max="6" width="18.85546875" bestFit="1" customWidth="1"/>
    <col min="7" max="7" width="19.85546875" bestFit="1" customWidth="1"/>
    <col min="8" max="8" width="23.5703125" bestFit="1" customWidth="1"/>
    <col min="9" max="9" width="23.42578125" bestFit="1" customWidth="1"/>
    <col min="10" max="10" width="2.5703125" customWidth="1"/>
    <col min="11" max="11" width="17.42578125" bestFit="1" customWidth="1"/>
    <col min="12" max="12" width="17.42578125" customWidth="1"/>
    <col min="13" max="13" width="16.85546875" bestFit="1" customWidth="1"/>
    <col min="14" max="14" width="17.5703125" bestFit="1" customWidth="1"/>
    <col min="15" max="15" width="21.42578125" bestFit="1" customWidth="1"/>
    <col min="17" max="17" width="23.42578125" bestFit="1" customWidth="1"/>
    <col min="18" max="18" width="20.85546875" bestFit="1" customWidth="1"/>
  </cols>
  <sheetData>
    <row r="1" spans="1:18" ht="24" customHeight="1" x14ac:dyDescent="0.25">
      <c r="A1" s="2" t="s">
        <v>0</v>
      </c>
    </row>
    <row r="2" spans="1:18" ht="80.099999999999994" customHeight="1" x14ac:dyDescent="0.25">
      <c r="C2" s="13" t="s">
        <v>1</v>
      </c>
    </row>
    <row r="3" spans="1:18" x14ac:dyDescent="0.25">
      <c r="A3" s="2" t="s">
        <v>2</v>
      </c>
      <c r="B3" s="3" t="s">
        <v>35</v>
      </c>
      <c r="D3" s="2" t="s">
        <v>4</v>
      </c>
      <c r="E3" s="6">
        <v>0</v>
      </c>
      <c r="G3" s="2" t="s">
        <v>5</v>
      </c>
      <c r="K3" s="2" t="s">
        <v>6</v>
      </c>
      <c r="L3" s="2"/>
    </row>
    <row r="4" spans="1:18" x14ac:dyDescent="0.25">
      <c r="A4" s="2" t="s">
        <v>7</v>
      </c>
      <c r="B4" s="4">
        <v>44843</v>
      </c>
      <c r="D4" s="2" t="s">
        <v>8</v>
      </c>
      <c r="E4" s="6">
        <v>0</v>
      </c>
      <c r="G4" t="s">
        <v>9</v>
      </c>
      <c r="H4" s="10">
        <f>H12</f>
        <v>335574.18577959971</v>
      </c>
      <c r="K4" t="s">
        <v>10</v>
      </c>
      <c r="M4" s="10">
        <f>H4</f>
        <v>335574.18577959971</v>
      </c>
    </row>
    <row r="5" spans="1:18" x14ac:dyDescent="0.25">
      <c r="A5" s="2" t="s">
        <v>11</v>
      </c>
      <c r="B5" s="3" t="s">
        <v>36</v>
      </c>
      <c r="D5" s="2" t="s">
        <v>13</v>
      </c>
      <c r="E5" s="6">
        <v>0</v>
      </c>
      <c r="G5" t="s">
        <v>14</v>
      </c>
      <c r="H5" s="10">
        <f>-G12</f>
        <v>-335574.18577959971</v>
      </c>
      <c r="K5" t="s">
        <v>9</v>
      </c>
      <c r="M5" s="10">
        <f>-M4</f>
        <v>-335574.18577959971</v>
      </c>
    </row>
    <row r="6" spans="1:18" x14ac:dyDescent="0.25">
      <c r="A6" s="2" t="s">
        <v>15</v>
      </c>
      <c r="B6" s="5">
        <v>0.04</v>
      </c>
      <c r="G6" t="s">
        <v>16</v>
      </c>
      <c r="H6" s="10">
        <f>-H5-H4</f>
        <v>0</v>
      </c>
    </row>
    <row r="7" spans="1:18" x14ac:dyDescent="0.25">
      <c r="A7" s="2" t="s">
        <v>17</v>
      </c>
      <c r="B7" s="3">
        <v>24</v>
      </c>
      <c r="D7" s="2"/>
      <c r="E7" s="10"/>
    </row>
    <row r="10" spans="1:18" x14ac:dyDescent="0.25">
      <c r="A10" s="2" t="s">
        <v>19</v>
      </c>
      <c r="K10" s="2" t="s">
        <v>20</v>
      </c>
      <c r="L10" s="2"/>
      <c r="Q10" s="2" t="s">
        <v>21</v>
      </c>
    </row>
    <row r="11" spans="1:18" s="2" customFormat="1" x14ac:dyDescent="0.25">
      <c r="A11" s="7" t="s">
        <v>22</v>
      </c>
      <c r="B11" s="7" t="s">
        <v>23</v>
      </c>
      <c r="C11" s="7" t="s">
        <v>31</v>
      </c>
      <c r="D11" s="7" t="s">
        <v>37</v>
      </c>
      <c r="E11" s="7" t="s">
        <v>38</v>
      </c>
      <c r="F11" s="7" t="s">
        <v>26</v>
      </c>
      <c r="G11" s="7" t="s">
        <v>27</v>
      </c>
      <c r="H11" s="7" t="s">
        <v>28</v>
      </c>
      <c r="I11" s="7"/>
      <c r="K11" s="2" t="s">
        <v>37</v>
      </c>
      <c r="L11" s="2" t="s">
        <v>38</v>
      </c>
      <c r="M11" s="2" t="s">
        <v>14</v>
      </c>
      <c r="N11" s="2" t="s">
        <v>31</v>
      </c>
      <c r="O11" s="2" t="s">
        <v>32</v>
      </c>
      <c r="Q11" s="2" t="s">
        <v>33</v>
      </c>
      <c r="R11" s="2" t="s">
        <v>34</v>
      </c>
    </row>
    <row r="12" spans="1:18" x14ac:dyDescent="0.25">
      <c r="A12" s="8">
        <v>0</v>
      </c>
      <c r="B12" s="9">
        <v>44843</v>
      </c>
      <c r="C12" s="1"/>
      <c r="D12" s="1">
        <v>0</v>
      </c>
      <c r="E12" s="1"/>
      <c r="F12" s="1"/>
      <c r="G12" s="1">
        <f>NPV($B$6/12,C14:C36)+C13</f>
        <v>335574.18577959971</v>
      </c>
      <c r="H12" s="1">
        <f>G12+E3+E4-E5</f>
        <v>335574.18577959971</v>
      </c>
      <c r="I12" s="1"/>
    </row>
    <row r="13" spans="1:18" x14ac:dyDescent="0.25">
      <c r="A13" s="8">
        <v>1</v>
      </c>
      <c r="B13" s="9">
        <v>44843</v>
      </c>
      <c r="C13" s="1">
        <v>14523.87</v>
      </c>
      <c r="D13" s="1">
        <f>$H$4/$B$7</f>
        <v>13982.257740816654</v>
      </c>
      <c r="E13" s="1">
        <f t="shared" ref="E13:E36" si="0">(G12-C13)*$B$6/12</f>
        <v>1070.1677192653324</v>
      </c>
      <c r="F13" s="1">
        <f t="shared" ref="F13:F36" si="1">C13-E13</f>
        <v>13453.702280734669</v>
      </c>
      <c r="G13" s="1">
        <f t="shared" ref="G13:G36" si="2">G12-C13+E13</f>
        <v>322120.48349886504</v>
      </c>
      <c r="H13" s="1">
        <f>H12-D13</f>
        <v>321591.92803878302</v>
      </c>
      <c r="I13" s="1"/>
      <c r="K13" s="10">
        <f>D13</f>
        <v>13982.257740816654</v>
      </c>
      <c r="L13" s="10">
        <f>E13</f>
        <v>1070.1677192653324</v>
      </c>
      <c r="M13" s="10">
        <f t="shared" ref="M13:M36" si="3">F13</f>
        <v>13453.702280734669</v>
      </c>
      <c r="N13" s="10">
        <f t="shared" ref="N13:N36" si="4">-C13</f>
        <v>-14523.87</v>
      </c>
      <c r="O13" s="10">
        <f>-D13</f>
        <v>-13982.257740816654</v>
      </c>
      <c r="P13" s="10">
        <f>SUM(K13:O13)</f>
        <v>0</v>
      </c>
      <c r="Q13" s="10">
        <f>SUM(F14:F25)</f>
        <v>164985.50125908758</v>
      </c>
      <c r="R13" s="10">
        <f>-Q13</f>
        <v>-164985.50125908758</v>
      </c>
    </row>
    <row r="14" spans="1:18" x14ac:dyDescent="0.25">
      <c r="A14" s="8">
        <v>2</v>
      </c>
      <c r="B14" s="9">
        <v>44866</v>
      </c>
      <c r="C14" s="1">
        <v>14523.87</v>
      </c>
      <c r="D14" s="1">
        <f t="shared" ref="D14:D36" si="5">$H$4/$B$7</f>
        <v>13982.257740816654</v>
      </c>
      <c r="E14" s="1">
        <f t="shared" si="0"/>
        <v>1025.3220449962168</v>
      </c>
      <c r="F14" s="1">
        <f t="shared" si="1"/>
        <v>13498.547955003783</v>
      </c>
      <c r="G14" s="1">
        <f t="shared" si="2"/>
        <v>308621.93554386124</v>
      </c>
      <c r="H14" s="1">
        <f t="shared" ref="H14:H36" si="6">H13-D14</f>
        <v>307609.67029796634</v>
      </c>
      <c r="I14" s="1"/>
      <c r="K14" s="10">
        <f t="shared" ref="K14:K36" si="7">D14</f>
        <v>13982.257740816654</v>
      </c>
      <c r="L14" s="10">
        <f t="shared" ref="L14:L36" si="8">E14</f>
        <v>1025.3220449962168</v>
      </c>
      <c r="M14" s="10">
        <f t="shared" si="3"/>
        <v>13498.547955003783</v>
      </c>
      <c r="N14" s="10">
        <f t="shared" si="4"/>
        <v>-14523.87</v>
      </c>
      <c r="O14" s="10">
        <f t="shared" ref="O14:O36" si="9">-D14</f>
        <v>-13982.257740816654</v>
      </c>
      <c r="P14" s="10">
        <f t="shared" ref="P14:P36" si="10">SUM(K14:O14)</f>
        <v>0</v>
      </c>
      <c r="Q14" s="10">
        <f t="shared" ref="Q14:Q24" si="11">SUM(F15:F26)</f>
        <v>165535.45292995122</v>
      </c>
      <c r="R14" s="10">
        <f t="shared" ref="R14:R35" si="12">-Q14</f>
        <v>-165535.45292995122</v>
      </c>
    </row>
    <row r="15" spans="1:18" x14ac:dyDescent="0.25">
      <c r="A15" s="8">
        <v>3</v>
      </c>
      <c r="B15" s="9">
        <v>44896</v>
      </c>
      <c r="C15" s="1">
        <v>14523.87</v>
      </c>
      <c r="D15" s="1">
        <f t="shared" si="5"/>
        <v>13982.257740816654</v>
      </c>
      <c r="E15" s="1">
        <f t="shared" si="0"/>
        <v>980.32688514620406</v>
      </c>
      <c r="F15" s="1">
        <f t="shared" si="1"/>
        <v>13543.543114853797</v>
      </c>
      <c r="G15" s="1">
        <f t="shared" si="2"/>
        <v>295078.39242900745</v>
      </c>
      <c r="H15" s="1">
        <f t="shared" si="6"/>
        <v>293627.41255714966</v>
      </c>
      <c r="I15" s="1"/>
      <c r="K15" s="10">
        <f t="shared" si="7"/>
        <v>13982.257740816654</v>
      </c>
      <c r="L15" s="10">
        <f t="shared" si="8"/>
        <v>980.32688514620406</v>
      </c>
      <c r="M15" s="10">
        <f t="shared" si="3"/>
        <v>13543.543114853797</v>
      </c>
      <c r="N15" s="10">
        <f t="shared" si="4"/>
        <v>-14523.87</v>
      </c>
      <c r="O15" s="10">
        <f t="shared" si="9"/>
        <v>-13982.257740816654</v>
      </c>
      <c r="P15" s="10">
        <f t="shared" si="10"/>
        <v>0</v>
      </c>
      <c r="Q15" s="10">
        <f t="shared" si="11"/>
        <v>166087.23777305108</v>
      </c>
      <c r="R15" s="10">
        <f t="shared" si="12"/>
        <v>-166087.23777305108</v>
      </c>
    </row>
    <row r="16" spans="1:18" x14ac:dyDescent="0.25">
      <c r="A16" s="8">
        <v>4</v>
      </c>
      <c r="B16" s="9">
        <v>44927</v>
      </c>
      <c r="C16" s="1">
        <v>14523.87</v>
      </c>
      <c r="D16" s="1">
        <f t="shared" si="5"/>
        <v>13982.257740816654</v>
      </c>
      <c r="E16" s="1">
        <f t="shared" si="0"/>
        <v>935.18174143002489</v>
      </c>
      <c r="F16" s="1">
        <f t="shared" si="1"/>
        <v>13588.688258569975</v>
      </c>
      <c r="G16" s="1">
        <f t="shared" si="2"/>
        <v>281489.70417043747</v>
      </c>
      <c r="H16" s="1">
        <f t="shared" si="6"/>
        <v>279645.15481633297</v>
      </c>
      <c r="I16" s="1"/>
      <c r="K16" s="10">
        <f t="shared" si="7"/>
        <v>13982.257740816654</v>
      </c>
      <c r="L16" s="10">
        <f t="shared" si="8"/>
        <v>935.18174143002489</v>
      </c>
      <c r="M16" s="10">
        <f t="shared" si="3"/>
        <v>13588.688258569975</v>
      </c>
      <c r="N16" s="10">
        <f t="shared" si="4"/>
        <v>-14523.87</v>
      </c>
      <c r="O16" s="10">
        <f t="shared" si="9"/>
        <v>-13982.257740816654</v>
      </c>
      <c r="P16" s="10">
        <f t="shared" si="10"/>
        <v>0</v>
      </c>
      <c r="Q16" s="10">
        <f t="shared" si="11"/>
        <v>166640.86189896124</v>
      </c>
      <c r="R16" s="10">
        <f t="shared" si="12"/>
        <v>-166640.86189896124</v>
      </c>
    </row>
    <row r="17" spans="1:18" x14ac:dyDescent="0.25">
      <c r="A17" s="8">
        <v>5</v>
      </c>
      <c r="B17" s="9">
        <v>44958</v>
      </c>
      <c r="C17" s="1">
        <v>14523.87</v>
      </c>
      <c r="D17" s="1">
        <f t="shared" si="5"/>
        <v>13982.257740816654</v>
      </c>
      <c r="E17" s="1">
        <f t="shared" si="0"/>
        <v>889.88611390145832</v>
      </c>
      <c r="F17" s="1">
        <f t="shared" si="1"/>
        <v>13633.983886098542</v>
      </c>
      <c r="G17" s="1">
        <f t="shared" si="2"/>
        <v>267855.72028433892</v>
      </c>
      <c r="H17" s="1">
        <f t="shared" si="6"/>
        <v>265662.89707551629</v>
      </c>
      <c r="I17" s="1"/>
      <c r="K17" s="10">
        <f t="shared" si="7"/>
        <v>13982.257740816654</v>
      </c>
      <c r="L17" s="10">
        <f t="shared" si="8"/>
        <v>889.88611390145832</v>
      </c>
      <c r="M17" s="10">
        <f t="shared" si="3"/>
        <v>13633.983886098542</v>
      </c>
      <c r="N17" s="10">
        <f t="shared" si="4"/>
        <v>-14523.87</v>
      </c>
      <c r="O17" s="10">
        <f t="shared" si="9"/>
        <v>-13982.257740816654</v>
      </c>
      <c r="P17" s="10">
        <f t="shared" si="10"/>
        <v>0</v>
      </c>
      <c r="Q17" s="10">
        <f t="shared" si="11"/>
        <v>167196.33143862442</v>
      </c>
      <c r="R17" s="10">
        <f t="shared" si="12"/>
        <v>-167196.33143862442</v>
      </c>
    </row>
    <row r="18" spans="1:18" x14ac:dyDescent="0.25">
      <c r="A18" s="8">
        <v>6</v>
      </c>
      <c r="B18" s="9">
        <v>44986</v>
      </c>
      <c r="C18" s="1">
        <v>14523.87</v>
      </c>
      <c r="D18" s="1">
        <f t="shared" si="5"/>
        <v>13982.257740816654</v>
      </c>
      <c r="E18" s="1">
        <f t="shared" si="0"/>
        <v>844.43950094779655</v>
      </c>
      <c r="F18" s="1">
        <f t="shared" si="1"/>
        <v>13679.430499052205</v>
      </c>
      <c r="G18" s="1">
        <f t="shared" si="2"/>
        <v>254176.28978528673</v>
      </c>
      <c r="H18" s="1">
        <f t="shared" si="6"/>
        <v>251680.63933469963</v>
      </c>
      <c r="I18" s="1"/>
      <c r="K18" s="10">
        <f t="shared" si="7"/>
        <v>13982.257740816654</v>
      </c>
      <c r="L18" s="10">
        <f t="shared" si="8"/>
        <v>844.43950094779655</v>
      </c>
      <c r="M18" s="10">
        <f t="shared" si="3"/>
        <v>13679.430499052205</v>
      </c>
      <c r="N18" s="10">
        <f t="shared" si="4"/>
        <v>-14523.87</v>
      </c>
      <c r="O18" s="10">
        <f t="shared" si="9"/>
        <v>-13982.257740816654</v>
      </c>
      <c r="P18" s="10">
        <f t="shared" si="10"/>
        <v>0</v>
      </c>
      <c r="Q18" s="10">
        <f t="shared" si="11"/>
        <v>167753.65254341986</v>
      </c>
      <c r="R18" s="10">
        <f t="shared" si="12"/>
        <v>-167753.65254341986</v>
      </c>
    </row>
    <row r="19" spans="1:18" x14ac:dyDescent="0.25">
      <c r="A19" s="8">
        <v>7</v>
      </c>
      <c r="B19" s="9">
        <v>45017</v>
      </c>
      <c r="C19" s="1">
        <v>14523.87</v>
      </c>
      <c r="D19" s="1">
        <f t="shared" si="5"/>
        <v>13982.257740816654</v>
      </c>
      <c r="E19" s="1">
        <f t="shared" si="0"/>
        <v>798.8413992842892</v>
      </c>
      <c r="F19" s="1">
        <f t="shared" si="1"/>
        <v>13725.028600715712</v>
      </c>
      <c r="G19" s="1">
        <f t="shared" si="2"/>
        <v>240451.26118457102</v>
      </c>
      <c r="H19" s="1">
        <f t="shared" si="6"/>
        <v>237698.38159388298</v>
      </c>
      <c r="I19" s="1"/>
      <c r="K19" s="10">
        <f t="shared" si="7"/>
        <v>13982.257740816654</v>
      </c>
      <c r="L19" s="10">
        <f t="shared" si="8"/>
        <v>798.8413992842892</v>
      </c>
      <c r="M19" s="10">
        <f t="shared" si="3"/>
        <v>13725.028600715712</v>
      </c>
      <c r="N19" s="10">
        <f t="shared" si="4"/>
        <v>-14523.87</v>
      </c>
      <c r="O19" s="10">
        <f t="shared" si="9"/>
        <v>-13982.257740816654</v>
      </c>
      <c r="P19" s="10">
        <f t="shared" si="10"/>
        <v>0</v>
      </c>
      <c r="Q19" s="10">
        <f t="shared" si="11"/>
        <v>168312.83138523123</v>
      </c>
      <c r="R19" s="10">
        <f t="shared" si="12"/>
        <v>-168312.83138523123</v>
      </c>
    </row>
    <row r="20" spans="1:18" x14ac:dyDescent="0.25">
      <c r="A20" s="8">
        <v>8</v>
      </c>
      <c r="B20" s="9">
        <v>45047</v>
      </c>
      <c r="C20" s="1">
        <v>14523.87</v>
      </c>
      <c r="D20" s="1">
        <f t="shared" si="5"/>
        <v>13982.257740816654</v>
      </c>
      <c r="E20" s="1">
        <f t="shared" si="0"/>
        <v>753.09130394857004</v>
      </c>
      <c r="F20" s="1">
        <f t="shared" si="1"/>
        <v>13770.778696051431</v>
      </c>
      <c r="G20" s="1">
        <f t="shared" si="2"/>
        <v>226680.4824885196</v>
      </c>
      <c r="H20" s="1">
        <f t="shared" si="6"/>
        <v>223716.12385306632</v>
      </c>
      <c r="I20" s="1"/>
      <c r="K20" s="10">
        <f t="shared" si="7"/>
        <v>13982.257740816654</v>
      </c>
      <c r="L20" s="10">
        <f t="shared" si="8"/>
        <v>753.09130394857004</v>
      </c>
      <c r="M20" s="10">
        <f t="shared" si="3"/>
        <v>13770.778696051431</v>
      </c>
      <c r="N20" s="10">
        <f t="shared" si="4"/>
        <v>-14523.87</v>
      </c>
      <c r="O20" s="10">
        <f t="shared" si="9"/>
        <v>-13982.257740816654</v>
      </c>
      <c r="P20" s="10">
        <f t="shared" si="10"/>
        <v>0</v>
      </c>
      <c r="Q20" s="10">
        <f t="shared" si="11"/>
        <v>168873.87415651535</v>
      </c>
      <c r="R20" s="10">
        <f t="shared" si="12"/>
        <v>-168873.87415651535</v>
      </c>
    </row>
    <row r="21" spans="1:18" x14ac:dyDescent="0.25">
      <c r="A21" s="8">
        <v>9</v>
      </c>
      <c r="B21" s="9">
        <v>45078</v>
      </c>
      <c r="C21" s="1">
        <v>14523.87</v>
      </c>
      <c r="D21" s="1">
        <f t="shared" si="5"/>
        <v>13982.257740816654</v>
      </c>
      <c r="E21" s="1">
        <f t="shared" si="0"/>
        <v>707.18870829506534</v>
      </c>
      <c r="F21" s="1">
        <f t="shared" si="1"/>
        <v>13816.681291704936</v>
      </c>
      <c r="G21" s="1">
        <f t="shared" si="2"/>
        <v>212863.80119681466</v>
      </c>
      <c r="H21" s="1">
        <f t="shared" si="6"/>
        <v>209733.86611224967</v>
      </c>
      <c r="I21" s="1"/>
      <c r="K21" s="10">
        <f t="shared" si="7"/>
        <v>13982.257740816654</v>
      </c>
      <c r="L21" s="10">
        <f t="shared" si="8"/>
        <v>707.18870829506534</v>
      </c>
      <c r="M21" s="10">
        <f t="shared" si="3"/>
        <v>13816.681291704936</v>
      </c>
      <c r="N21" s="10">
        <f t="shared" si="4"/>
        <v>-14523.87</v>
      </c>
      <c r="O21" s="10">
        <f t="shared" si="9"/>
        <v>-13982.257740816654</v>
      </c>
      <c r="P21" s="10">
        <f t="shared" si="10"/>
        <v>0</v>
      </c>
      <c r="Q21" s="10">
        <f t="shared" si="11"/>
        <v>169436.7870703704</v>
      </c>
      <c r="R21" s="10">
        <f t="shared" si="12"/>
        <v>-169436.7870703704</v>
      </c>
    </row>
    <row r="22" spans="1:18" x14ac:dyDescent="0.25">
      <c r="A22" s="8">
        <v>10</v>
      </c>
      <c r="B22" s="9">
        <v>45108</v>
      </c>
      <c r="C22" s="1">
        <v>14523.87</v>
      </c>
      <c r="D22" s="1">
        <f t="shared" si="5"/>
        <v>13982.257740816654</v>
      </c>
      <c r="E22" s="1">
        <f t="shared" si="0"/>
        <v>661.13310398938222</v>
      </c>
      <c r="F22" s="1">
        <f t="shared" si="1"/>
        <v>13862.736896010618</v>
      </c>
      <c r="G22" s="1">
        <f t="shared" si="2"/>
        <v>199001.06430080405</v>
      </c>
      <c r="H22" s="1">
        <f t="shared" si="6"/>
        <v>195751.60837143302</v>
      </c>
      <c r="I22" s="1"/>
      <c r="K22" s="10">
        <f t="shared" si="7"/>
        <v>13982.257740816654</v>
      </c>
      <c r="L22" s="10">
        <f t="shared" si="8"/>
        <v>661.13310398938222</v>
      </c>
      <c r="M22" s="10">
        <f t="shared" si="3"/>
        <v>13862.736896010618</v>
      </c>
      <c r="N22" s="10">
        <f t="shared" si="4"/>
        <v>-14523.87</v>
      </c>
      <c r="O22" s="10">
        <f t="shared" si="9"/>
        <v>-13982.257740816654</v>
      </c>
      <c r="P22" s="10">
        <f t="shared" si="10"/>
        <v>0</v>
      </c>
      <c r="Q22" s="10">
        <f t="shared" si="11"/>
        <v>170001.57636060496</v>
      </c>
      <c r="R22" s="10">
        <f t="shared" si="12"/>
        <v>-170001.57636060496</v>
      </c>
    </row>
    <row r="23" spans="1:18" x14ac:dyDescent="0.25">
      <c r="A23" s="8">
        <v>11</v>
      </c>
      <c r="B23" s="9">
        <v>45139</v>
      </c>
      <c r="C23" s="1">
        <v>14523.87</v>
      </c>
      <c r="D23" s="1">
        <f t="shared" si="5"/>
        <v>13982.257740816654</v>
      </c>
      <c r="E23" s="1">
        <f t="shared" si="0"/>
        <v>614.92398100268019</v>
      </c>
      <c r="F23" s="1">
        <f t="shared" si="1"/>
        <v>13908.946018997322</v>
      </c>
      <c r="G23" s="1">
        <f t="shared" si="2"/>
        <v>185092.11828180673</v>
      </c>
      <c r="H23" s="1">
        <f t="shared" si="6"/>
        <v>181769.35063061636</v>
      </c>
      <c r="I23" s="1"/>
      <c r="K23" s="10">
        <f t="shared" si="7"/>
        <v>13982.257740816654</v>
      </c>
      <c r="L23" s="10">
        <f t="shared" si="8"/>
        <v>614.92398100268019</v>
      </c>
      <c r="M23" s="10">
        <f t="shared" si="3"/>
        <v>13908.946018997322</v>
      </c>
      <c r="N23" s="10">
        <f t="shared" si="4"/>
        <v>-14523.87</v>
      </c>
      <c r="O23" s="10">
        <f t="shared" si="9"/>
        <v>-13982.257740816654</v>
      </c>
      <c r="P23" s="10">
        <f t="shared" si="10"/>
        <v>0</v>
      </c>
      <c r="Q23" s="10">
        <f t="shared" si="11"/>
        <v>170568.24828180697</v>
      </c>
      <c r="R23" s="10">
        <f t="shared" si="12"/>
        <v>-170568.24828180697</v>
      </c>
    </row>
    <row r="24" spans="1:18" x14ac:dyDescent="0.25">
      <c r="A24" s="8">
        <v>12</v>
      </c>
      <c r="B24" s="9">
        <v>45170</v>
      </c>
      <c r="C24" s="1">
        <v>14523.87</v>
      </c>
      <c r="D24" s="1">
        <f t="shared" si="5"/>
        <v>13982.257740816654</v>
      </c>
      <c r="E24" s="1">
        <f t="shared" si="0"/>
        <v>568.56082760602249</v>
      </c>
      <c r="F24" s="1">
        <f t="shared" si="1"/>
        <v>13955.309172393978</v>
      </c>
      <c r="G24" s="1">
        <f t="shared" si="2"/>
        <v>171136.80910941274</v>
      </c>
      <c r="H24" s="1">
        <f t="shared" si="6"/>
        <v>167787.09288979971</v>
      </c>
      <c r="I24" s="1"/>
      <c r="K24" s="10">
        <f t="shared" si="7"/>
        <v>13982.257740816654</v>
      </c>
      <c r="L24" s="10">
        <f t="shared" si="8"/>
        <v>568.56082760602249</v>
      </c>
      <c r="M24" s="10">
        <f t="shared" si="3"/>
        <v>13955.309172393978</v>
      </c>
      <c r="N24" s="10">
        <f t="shared" si="4"/>
        <v>-14523.87</v>
      </c>
      <c r="O24" s="10">
        <f t="shared" si="9"/>
        <v>-13982.257740816654</v>
      </c>
      <c r="P24" s="10">
        <f t="shared" si="10"/>
        <v>0</v>
      </c>
      <c r="Q24" s="10">
        <f t="shared" si="11"/>
        <v>171136.80910941298</v>
      </c>
      <c r="R24" s="10">
        <f t="shared" si="12"/>
        <v>-171136.80910941298</v>
      </c>
    </row>
    <row r="25" spans="1:18" x14ac:dyDescent="0.25">
      <c r="A25" s="8">
        <v>13</v>
      </c>
      <c r="B25" s="9">
        <v>45200</v>
      </c>
      <c r="C25" s="1">
        <v>14523.87</v>
      </c>
      <c r="D25" s="1">
        <f t="shared" si="5"/>
        <v>13982.257740816654</v>
      </c>
      <c r="E25" s="1">
        <f t="shared" si="0"/>
        <v>522.04313036470921</v>
      </c>
      <c r="F25" s="1">
        <f t="shared" si="1"/>
        <v>14001.826869635292</v>
      </c>
      <c r="G25" s="1">
        <f t="shared" si="2"/>
        <v>157134.98223977746</v>
      </c>
      <c r="H25" s="1">
        <f t="shared" si="6"/>
        <v>153804.83514898305</v>
      </c>
      <c r="I25" s="1"/>
      <c r="K25" s="10">
        <f t="shared" si="7"/>
        <v>13982.257740816654</v>
      </c>
      <c r="L25" s="10">
        <f t="shared" si="8"/>
        <v>522.04313036470921</v>
      </c>
      <c r="M25" s="10">
        <f t="shared" si="3"/>
        <v>14001.826869635292</v>
      </c>
      <c r="N25" s="10">
        <f t="shared" si="4"/>
        <v>-14523.87</v>
      </c>
      <c r="O25" s="10">
        <f t="shared" si="9"/>
        <v>-13982.257740816654</v>
      </c>
      <c r="P25" s="10">
        <f t="shared" si="10"/>
        <v>0</v>
      </c>
      <c r="Q25" s="10">
        <f>SUM(F26:F36)</f>
        <v>157134.98223977772</v>
      </c>
      <c r="R25" s="10">
        <f t="shared" si="12"/>
        <v>-157134.98223977772</v>
      </c>
    </row>
    <row r="26" spans="1:18" x14ac:dyDescent="0.25">
      <c r="A26" s="8">
        <v>14</v>
      </c>
      <c r="B26" s="9">
        <v>45231</v>
      </c>
      <c r="C26" s="1">
        <v>14523.87</v>
      </c>
      <c r="D26" s="1">
        <f t="shared" si="5"/>
        <v>13982.257740816654</v>
      </c>
      <c r="E26" s="1">
        <f t="shared" si="0"/>
        <v>475.37037413259151</v>
      </c>
      <c r="F26" s="1">
        <f t="shared" si="1"/>
        <v>14048.499625867409</v>
      </c>
      <c r="G26" s="1">
        <f t="shared" si="2"/>
        <v>143086.48261391005</v>
      </c>
      <c r="H26" s="1">
        <f t="shared" si="6"/>
        <v>139822.5774081664</v>
      </c>
      <c r="I26" s="1"/>
      <c r="K26" s="10">
        <f t="shared" si="7"/>
        <v>13982.257740816654</v>
      </c>
      <c r="L26" s="10">
        <f t="shared" si="8"/>
        <v>475.37037413259151</v>
      </c>
      <c r="M26" s="10">
        <f t="shared" si="3"/>
        <v>14048.499625867409</v>
      </c>
      <c r="N26" s="10">
        <f t="shared" si="4"/>
        <v>-14523.87</v>
      </c>
      <c r="O26" s="10">
        <f t="shared" si="9"/>
        <v>-13982.257740816654</v>
      </c>
      <c r="P26" s="10">
        <f t="shared" si="10"/>
        <v>0</v>
      </c>
      <c r="Q26" s="10">
        <f>SUM(F27:F36)</f>
        <v>143086.48261391031</v>
      </c>
      <c r="R26" s="10">
        <f t="shared" si="12"/>
        <v>-143086.48261391031</v>
      </c>
    </row>
    <row r="27" spans="1:18" x14ac:dyDescent="0.25">
      <c r="A27" s="8">
        <v>15</v>
      </c>
      <c r="B27" s="9">
        <v>45261</v>
      </c>
      <c r="C27" s="1">
        <v>14523.87</v>
      </c>
      <c r="D27" s="1">
        <f t="shared" si="5"/>
        <v>13982.257740816654</v>
      </c>
      <c r="E27" s="1">
        <f t="shared" si="0"/>
        <v>428.54204204636682</v>
      </c>
      <c r="F27" s="1">
        <f t="shared" si="1"/>
        <v>14095.327957953634</v>
      </c>
      <c r="G27" s="1">
        <f t="shared" si="2"/>
        <v>128991.15465595642</v>
      </c>
      <c r="H27" s="1">
        <f t="shared" si="6"/>
        <v>125840.31966734974</v>
      </c>
      <c r="I27" s="1"/>
      <c r="K27" s="10">
        <f t="shared" si="7"/>
        <v>13982.257740816654</v>
      </c>
      <c r="L27" s="10">
        <f t="shared" si="8"/>
        <v>428.54204204636682</v>
      </c>
      <c r="M27" s="10">
        <f t="shared" si="3"/>
        <v>14095.327957953634</v>
      </c>
      <c r="N27" s="10">
        <f t="shared" si="4"/>
        <v>-14523.87</v>
      </c>
      <c r="O27" s="10">
        <f t="shared" si="9"/>
        <v>-13982.257740816654</v>
      </c>
      <c r="P27" s="10">
        <f t="shared" si="10"/>
        <v>0</v>
      </c>
      <c r="Q27" s="10">
        <f>SUM(F28:F36)</f>
        <v>128991.15465595668</v>
      </c>
      <c r="R27" s="10">
        <f t="shared" si="12"/>
        <v>-128991.15465595668</v>
      </c>
    </row>
    <row r="28" spans="1:18" x14ac:dyDescent="0.25">
      <c r="A28" s="8">
        <v>16</v>
      </c>
      <c r="B28" s="9">
        <v>45292</v>
      </c>
      <c r="C28" s="1">
        <v>14523.87</v>
      </c>
      <c r="D28" s="1">
        <f t="shared" si="5"/>
        <v>13982.257740816654</v>
      </c>
      <c r="E28" s="1">
        <f t="shared" si="0"/>
        <v>381.55761551985478</v>
      </c>
      <c r="F28" s="1">
        <f t="shared" si="1"/>
        <v>14142.312384480147</v>
      </c>
      <c r="G28" s="1">
        <f t="shared" si="2"/>
        <v>114848.84227147627</v>
      </c>
      <c r="H28" s="1">
        <f t="shared" si="6"/>
        <v>111858.06192653309</v>
      </c>
      <c r="I28" s="1"/>
      <c r="K28" s="10">
        <f t="shared" si="7"/>
        <v>13982.257740816654</v>
      </c>
      <c r="L28" s="10">
        <f t="shared" si="8"/>
        <v>381.55761551985478</v>
      </c>
      <c r="M28" s="10">
        <f t="shared" si="3"/>
        <v>14142.312384480147</v>
      </c>
      <c r="N28" s="10">
        <f t="shared" si="4"/>
        <v>-14523.87</v>
      </c>
      <c r="O28" s="10">
        <f t="shared" si="9"/>
        <v>-13982.257740816654</v>
      </c>
      <c r="P28" s="10">
        <f t="shared" si="10"/>
        <v>0</v>
      </c>
      <c r="Q28" s="10">
        <f>SUM(F29:F37)</f>
        <v>114848.84227147652</v>
      </c>
      <c r="R28" s="10">
        <f t="shared" si="12"/>
        <v>-114848.84227147652</v>
      </c>
    </row>
    <row r="29" spans="1:18" x14ac:dyDescent="0.25">
      <c r="A29" s="8">
        <v>17</v>
      </c>
      <c r="B29" s="9">
        <v>45323</v>
      </c>
      <c r="C29" s="1">
        <v>14523.87</v>
      </c>
      <c r="D29" s="1">
        <f t="shared" si="5"/>
        <v>13982.257740816654</v>
      </c>
      <c r="E29" s="1">
        <f t="shared" si="0"/>
        <v>334.41657423825427</v>
      </c>
      <c r="F29" s="1">
        <f t="shared" si="1"/>
        <v>14189.453425761747</v>
      </c>
      <c r="G29" s="1">
        <f t="shared" si="2"/>
        <v>100659.38884571454</v>
      </c>
      <c r="H29" s="1">
        <f t="shared" si="6"/>
        <v>97875.804185716435</v>
      </c>
      <c r="I29" s="1"/>
      <c r="K29" s="10">
        <f t="shared" si="7"/>
        <v>13982.257740816654</v>
      </c>
      <c r="L29" s="10">
        <f t="shared" si="8"/>
        <v>334.41657423825427</v>
      </c>
      <c r="M29" s="10">
        <f t="shared" si="3"/>
        <v>14189.453425761747</v>
      </c>
      <c r="N29" s="10">
        <f t="shared" si="4"/>
        <v>-14523.87</v>
      </c>
      <c r="O29" s="10">
        <f t="shared" si="9"/>
        <v>-13982.257740816654</v>
      </c>
      <c r="P29" s="10">
        <f t="shared" si="10"/>
        <v>0</v>
      </c>
      <c r="Q29" s="10">
        <f>SUM(F30:F38)</f>
        <v>100659.38884571477</v>
      </c>
      <c r="R29" s="10">
        <f t="shared" si="12"/>
        <v>-100659.38884571477</v>
      </c>
    </row>
    <row r="30" spans="1:18" x14ac:dyDescent="0.25">
      <c r="A30" s="8">
        <v>18</v>
      </c>
      <c r="B30" s="9">
        <v>45352</v>
      </c>
      <c r="C30" s="1">
        <v>14523.87</v>
      </c>
      <c r="D30" s="1">
        <f t="shared" si="5"/>
        <v>13982.257740816654</v>
      </c>
      <c r="E30" s="1">
        <f t="shared" si="0"/>
        <v>287.11839615238182</v>
      </c>
      <c r="F30" s="1">
        <f t="shared" si="1"/>
        <v>14236.751603847619</v>
      </c>
      <c r="G30" s="1">
        <f t="shared" si="2"/>
        <v>86422.63724186692</v>
      </c>
      <c r="H30" s="1">
        <f t="shared" si="6"/>
        <v>83893.546444899781</v>
      </c>
      <c r="I30" s="1"/>
      <c r="K30" s="10">
        <f t="shared" si="7"/>
        <v>13982.257740816654</v>
      </c>
      <c r="L30" s="10">
        <f t="shared" si="8"/>
        <v>287.11839615238182</v>
      </c>
      <c r="M30" s="10">
        <f t="shared" si="3"/>
        <v>14236.751603847619</v>
      </c>
      <c r="N30" s="10">
        <f t="shared" si="4"/>
        <v>-14523.87</v>
      </c>
      <c r="O30" s="10">
        <f t="shared" si="9"/>
        <v>-13982.257740816654</v>
      </c>
      <c r="P30" s="10">
        <f t="shared" si="10"/>
        <v>0</v>
      </c>
      <c r="Q30" s="10">
        <f>SUM(F31:F39)</f>
        <v>86422.637241867153</v>
      </c>
      <c r="R30" s="10">
        <f t="shared" si="12"/>
        <v>-86422.637241867153</v>
      </c>
    </row>
    <row r="31" spans="1:18" x14ac:dyDescent="0.25">
      <c r="A31" s="8">
        <v>19</v>
      </c>
      <c r="B31" s="9">
        <v>45383</v>
      </c>
      <c r="C31" s="1">
        <v>14523.87</v>
      </c>
      <c r="D31" s="1">
        <f t="shared" si="5"/>
        <v>13982.257740816654</v>
      </c>
      <c r="E31" s="1">
        <f t="shared" si="0"/>
        <v>239.66255747288974</v>
      </c>
      <c r="F31" s="1">
        <f t="shared" si="1"/>
        <v>14284.207442527111</v>
      </c>
      <c r="G31" s="1">
        <f t="shared" si="2"/>
        <v>72138.429799339821</v>
      </c>
      <c r="H31" s="1">
        <f t="shared" si="6"/>
        <v>69911.288704083127</v>
      </c>
      <c r="I31" s="1"/>
      <c r="K31" s="10">
        <f t="shared" si="7"/>
        <v>13982.257740816654</v>
      </c>
      <c r="L31" s="10">
        <f t="shared" si="8"/>
        <v>239.66255747288974</v>
      </c>
      <c r="M31" s="10">
        <f t="shared" si="3"/>
        <v>14284.207442527111</v>
      </c>
      <c r="N31" s="10">
        <f t="shared" si="4"/>
        <v>-14523.87</v>
      </c>
      <c r="O31" s="10">
        <f t="shared" si="9"/>
        <v>-13982.257740816654</v>
      </c>
      <c r="P31" s="10">
        <f t="shared" si="10"/>
        <v>0</v>
      </c>
      <c r="Q31" s="10">
        <f>SUM(F32:F40)</f>
        <v>72138.42979934004</v>
      </c>
      <c r="R31" s="10">
        <f t="shared" si="12"/>
        <v>-72138.42979934004</v>
      </c>
    </row>
    <row r="32" spans="1:18" x14ac:dyDescent="0.25">
      <c r="A32" s="8">
        <v>20</v>
      </c>
      <c r="B32" s="9">
        <v>45413</v>
      </c>
      <c r="C32" s="1">
        <v>14523.87</v>
      </c>
      <c r="D32" s="1">
        <f t="shared" si="5"/>
        <v>13982.257740816654</v>
      </c>
      <c r="E32" s="1">
        <f t="shared" si="0"/>
        <v>192.04853266446605</v>
      </c>
      <c r="F32" s="1">
        <f t="shared" si="1"/>
        <v>14331.821467335534</v>
      </c>
      <c r="G32" s="1">
        <f t="shared" si="2"/>
        <v>57806.608332004282</v>
      </c>
      <c r="H32" s="1">
        <f t="shared" si="6"/>
        <v>55929.030963266472</v>
      </c>
      <c r="I32" s="1"/>
      <c r="K32" s="10">
        <f t="shared" si="7"/>
        <v>13982.257740816654</v>
      </c>
      <c r="L32" s="10">
        <f t="shared" si="8"/>
        <v>192.04853266446605</v>
      </c>
      <c r="M32" s="10">
        <f t="shared" si="3"/>
        <v>14331.821467335534</v>
      </c>
      <c r="N32" s="10">
        <f t="shared" si="4"/>
        <v>-14523.87</v>
      </c>
      <c r="O32" s="10">
        <f t="shared" si="9"/>
        <v>-13982.257740816654</v>
      </c>
      <c r="P32" s="10">
        <f t="shared" si="10"/>
        <v>0</v>
      </c>
      <c r="Q32" s="10">
        <f>SUM(F33:F41)</f>
        <v>57806.608332004515</v>
      </c>
      <c r="R32" s="10">
        <f t="shared" si="12"/>
        <v>-57806.608332004515</v>
      </c>
    </row>
    <row r="33" spans="1:18" x14ac:dyDescent="0.25">
      <c r="A33" s="8">
        <v>21</v>
      </c>
      <c r="B33" s="9">
        <v>45444</v>
      </c>
      <c r="C33" s="1">
        <v>14523.87</v>
      </c>
      <c r="D33" s="1">
        <f t="shared" si="5"/>
        <v>13982.257740816654</v>
      </c>
      <c r="E33" s="1">
        <f t="shared" si="0"/>
        <v>144.27579444001427</v>
      </c>
      <c r="F33" s="1">
        <f t="shared" si="1"/>
        <v>14379.594205559986</v>
      </c>
      <c r="G33" s="1">
        <f t="shared" si="2"/>
        <v>43427.014126444294</v>
      </c>
      <c r="H33" s="1">
        <f t="shared" si="6"/>
        <v>41946.773222449818</v>
      </c>
      <c r="I33" s="1"/>
      <c r="K33" s="10">
        <f t="shared" si="7"/>
        <v>13982.257740816654</v>
      </c>
      <c r="L33" s="10">
        <f t="shared" si="8"/>
        <v>144.27579444001427</v>
      </c>
      <c r="M33" s="10">
        <f t="shared" si="3"/>
        <v>14379.594205559986</v>
      </c>
      <c r="N33" s="10">
        <f t="shared" si="4"/>
        <v>-14523.87</v>
      </c>
      <c r="O33" s="10">
        <f t="shared" si="9"/>
        <v>-13982.257740816654</v>
      </c>
      <c r="P33" s="10">
        <f t="shared" si="10"/>
        <v>0</v>
      </c>
      <c r="Q33" s="10">
        <f>SUM(F34:F42)</f>
        <v>43427.014126444526</v>
      </c>
      <c r="R33" s="10">
        <f t="shared" si="12"/>
        <v>-43427.014126444526</v>
      </c>
    </row>
    <row r="34" spans="1:18" x14ac:dyDescent="0.25">
      <c r="A34" s="8">
        <v>22</v>
      </c>
      <c r="B34" s="9">
        <v>45474</v>
      </c>
      <c r="C34" s="1">
        <v>14523.87</v>
      </c>
      <c r="D34" s="1">
        <f t="shared" si="5"/>
        <v>13982.257740816654</v>
      </c>
      <c r="E34" s="1">
        <f t="shared" si="0"/>
        <v>96.343813754814292</v>
      </c>
      <c r="F34" s="1">
        <f t="shared" si="1"/>
        <v>14427.526186245186</v>
      </c>
      <c r="G34" s="1">
        <f t="shared" si="2"/>
        <v>28999.487940199106</v>
      </c>
      <c r="H34" s="1">
        <f t="shared" si="6"/>
        <v>27964.515481633163</v>
      </c>
      <c r="I34" s="1"/>
      <c r="K34" s="10">
        <f t="shared" si="7"/>
        <v>13982.257740816654</v>
      </c>
      <c r="L34" s="10">
        <f t="shared" si="8"/>
        <v>96.343813754814292</v>
      </c>
      <c r="M34" s="10">
        <f t="shared" si="3"/>
        <v>14427.526186245186</v>
      </c>
      <c r="N34" s="10">
        <f t="shared" si="4"/>
        <v>-14523.87</v>
      </c>
      <c r="O34" s="10">
        <f t="shared" si="9"/>
        <v>-13982.257740816654</v>
      </c>
      <c r="P34" s="10">
        <f t="shared" si="10"/>
        <v>0</v>
      </c>
      <c r="Q34" s="10">
        <f>SUM(F35:F43)</f>
        <v>28999.487940199338</v>
      </c>
      <c r="R34" s="10">
        <f t="shared" si="12"/>
        <v>-28999.487940199338</v>
      </c>
    </row>
    <row r="35" spans="1:18" x14ac:dyDescent="0.25">
      <c r="A35" s="8">
        <v>23</v>
      </c>
      <c r="B35" s="9">
        <v>45505</v>
      </c>
      <c r="C35" s="1">
        <v>14523.87</v>
      </c>
      <c r="D35" s="1">
        <f t="shared" si="5"/>
        <v>13982.257740816654</v>
      </c>
      <c r="E35" s="1">
        <f t="shared" si="0"/>
        <v>48.252059800663687</v>
      </c>
      <c r="F35" s="1">
        <f t="shared" si="1"/>
        <v>14475.617940199338</v>
      </c>
      <c r="G35" s="1">
        <f t="shared" si="2"/>
        <v>14523.869999999768</v>
      </c>
      <c r="H35" s="1">
        <f t="shared" si="6"/>
        <v>13982.257740816509</v>
      </c>
      <c r="I35" s="1"/>
      <c r="K35" s="10">
        <f t="shared" si="7"/>
        <v>13982.257740816654</v>
      </c>
      <c r="L35" s="10">
        <f t="shared" si="8"/>
        <v>48.252059800663687</v>
      </c>
      <c r="M35" s="10">
        <f t="shared" si="3"/>
        <v>14475.617940199338</v>
      </c>
      <c r="N35" s="10">
        <f t="shared" si="4"/>
        <v>-14523.87</v>
      </c>
      <c r="O35" s="10">
        <f t="shared" si="9"/>
        <v>-13982.257740816654</v>
      </c>
      <c r="P35" s="10">
        <f t="shared" si="10"/>
        <v>0</v>
      </c>
      <c r="Q35" s="10">
        <f>SUM(F36:F44)</f>
        <v>14523.87</v>
      </c>
      <c r="R35" s="10">
        <f t="shared" si="12"/>
        <v>-14523.87</v>
      </c>
    </row>
    <row r="36" spans="1:18" x14ac:dyDescent="0.25">
      <c r="A36" s="8">
        <v>24</v>
      </c>
      <c r="B36" s="9">
        <v>45536</v>
      </c>
      <c r="C36" s="1">
        <v>14523.87</v>
      </c>
      <c r="D36" s="1">
        <f t="shared" si="5"/>
        <v>13982.257740816654</v>
      </c>
      <c r="E36" s="1">
        <f t="shared" si="0"/>
        <v>-7.7610214551289881E-13</v>
      </c>
      <c r="F36" s="1">
        <f t="shared" si="1"/>
        <v>14523.87</v>
      </c>
      <c r="G36" s="1">
        <f t="shared" si="2"/>
        <v>-2.3360674579938255E-10</v>
      </c>
      <c r="H36" s="1">
        <f t="shared" si="6"/>
        <v>-1.4551915228366852E-10</v>
      </c>
      <c r="I36" s="1"/>
      <c r="K36" s="10">
        <f t="shared" si="7"/>
        <v>13982.257740816654</v>
      </c>
      <c r="L36" s="10">
        <f t="shared" si="8"/>
        <v>-7.7610214551289881E-13</v>
      </c>
      <c r="M36" s="10">
        <f t="shared" si="3"/>
        <v>14523.87</v>
      </c>
      <c r="N36" s="10">
        <f t="shared" si="4"/>
        <v>-14523.87</v>
      </c>
      <c r="O36" s="10">
        <f t="shared" si="9"/>
        <v>-13982.257740816654</v>
      </c>
      <c r="P36" s="10">
        <f t="shared" si="10"/>
        <v>0</v>
      </c>
      <c r="Q36" s="10">
        <f>SUM(F37:F45)</f>
        <v>0</v>
      </c>
      <c r="R36" s="10">
        <f>-Q36</f>
        <v>0</v>
      </c>
    </row>
  </sheetData>
  <hyperlinks>
    <hyperlink ref="C2" r:id="rId1" xr:uid="{F5119FAC-16D0-4553-A48C-0D0EF1DF964C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6460-0888-4DD8-8C1F-B8156A3DD0F6}">
  <dimension ref="A1:R36"/>
  <sheetViews>
    <sheetView showGridLines="0" zoomScaleNormal="100" workbookViewId="0"/>
  </sheetViews>
  <sheetFormatPr defaultColWidth="8.85546875" defaultRowHeight="15" x14ac:dyDescent="0.25"/>
  <cols>
    <col min="1" max="1" width="25.85546875" bestFit="1" customWidth="1"/>
    <col min="2" max="3" width="16.5703125" customWidth="1"/>
    <col min="4" max="4" width="21.42578125" bestFit="1" customWidth="1"/>
    <col min="5" max="5" width="16.42578125" bestFit="1" customWidth="1"/>
    <col min="6" max="6" width="18.85546875" bestFit="1" customWidth="1"/>
    <col min="7" max="7" width="19.85546875" bestFit="1" customWidth="1"/>
    <col min="8" max="8" width="23.5703125" bestFit="1" customWidth="1"/>
    <col min="9" max="9" width="23.42578125" bestFit="1" customWidth="1"/>
    <col min="10" max="10" width="2.5703125" customWidth="1"/>
    <col min="11" max="11" width="17.42578125" bestFit="1" customWidth="1"/>
    <col min="12" max="12" width="17.42578125" customWidth="1"/>
    <col min="13" max="13" width="16.85546875" bestFit="1" customWidth="1"/>
    <col min="14" max="14" width="17.5703125" bestFit="1" customWidth="1"/>
    <col min="15" max="15" width="21.42578125" bestFit="1" customWidth="1"/>
    <col min="17" max="17" width="23.42578125" bestFit="1" customWidth="1"/>
    <col min="18" max="18" width="20.85546875" bestFit="1" customWidth="1"/>
  </cols>
  <sheetData>
    <row r="1" spans="1:18" ht="24" customHeight="1" x14ac:dyDescent="0.25">
      <c r="A1" s="2" t="s">
        <v>0</v>
      </c>
    </row>
    <row r="2" spans="1:18" ht="80.099999999999994" customHeight="1" x14ac:dyDescent="0.25">
      <c r="C2" s="13" t="s">
        <v>1</v>
      </c>
    </row>
    <row r="3" spans="1:18" x14ac:dyDescent="0.25">
      <c r="A3" s="2" t="s">
        <v>2</v>
      </c>
      <c r="B3" s="3" t="s">
        <v>35</v>
      </c>
      <c r="D3" s="2" t="s">
        <v>4</v>
      </c>
      <c r="E3" s="6">
        <v>500</v>
      </c>
      <c r="G3" s="2" t="s">
        <v>5</v>
      </c>
      <c r="K3" s="2" t="s">
        <v>6</v>
      </c>
      <c r="L3" s="2"/>
    </row>
    <row r="4" spans="1:18" x14ac:dyDescent="0.25">
      <c r="A4" s="2" t="s">
        <v>7</v>
      </c>
      <c r="B4" s="4">
        <v>44562</v>
      </c>
      <c r="D4" s="2" t="s">
        <v>8</v>
      </c>
      <c r="E4" s="6">
        <v>250</v>
      </c>
      <c r="G4" t="s">
        <v>9</v>
      </c>
      <c r="H4" s="10">
        <f>H12</f>
        <v>25766.433671887553</v>
      </c>
      <c r="K4" t="s">
        <v>10</v>
      </c>
      <c r="M4" s="10">
        <f>H4</f>
        <v>25766.433671887553</v>
      </c>
    </row>
    <row r="5" spans="1:18" x14ac:dyDescent="0.25">
      <c r="A5" s="2" t="s">
        <v>11</v>
      </c>
      <c r="B5" s="3" t="s">
        <v>36</v>
      </c>
      <c r="D5" s="2" t="s">
        <v>13</v>
      </c>
      <c r="E5" s="6">
        <v>0</v>
      </c>
      <c r="G5" t="s">
        <v>14</v>
      </c>
      <c r="H5" s="10">
        <f>-G12</f>
        <v>-25016.433671887553</v>
      </c>
      <c r="K5" t="s">
        <v>9</v>
      </c>
      <c r="M5" s="10">
        <f>-M4</f>
        <v>-25766.433671887553</v>
      </c>
    </row>
    <row r="6" spans="1:18" x14ac:dyDescent="0.25">
      <c r="A6" s="2" t="s">
        <v>15</v>
      </c>
      <c r="B6" s="5">
        <v>0.05</v>
      </c>
      <c r="G6" t="s">
        <v>16</v>
      </c>
      <c r="H6" s="10">
        <f>-H5-H4</f>
        <v>-750</v>
      </c>
    </row>
    <row r="7" spans="1:18" x14ac:dyDescent="0.25">
      <c r="A7" s="2" t="s">
        <v>17</v>
      </c>
      <c r="B7" s="3">
        <v>24</v>
      </c>
      <c r="D7" s="2"/>
      <c r="E7" s="10"/>
    </row>
    <row r="10" spans="1:18" x14ac:dyDescent="0.25">
      <c r="A10" s="2" t="s">
        <v>19</v>
      </c>
      <c r="K10" s="2" t="s">
        <v>20</v>
      </c>
      <c r="L10" s="2"/>
      <c r="Q10" s="2" t="s">
        <v>21</v>
      </c>
    </row>
    <row r="11" spans="1:18" s="2" customFormat="1" x14ac:dyDescent="0.25">
      <c r="A11" s="7" t="s">
        <v>22</v>
      </c>
      <c r="B11" s="7" t="s">
        <v>23</v>
      </c>
      <c r="C11" s="7" t="s">
        <v>24</v>
      </c>
      <c r="D11" s="7" t="s">
        <v>37</v>
      </c>
      <c r="E11" s="7" t="s">
        <v>38</v>
      </c>
      <c r="F11" s="7" t="s">
        <v>26</v>
      </c>
      <c r="G11" s="7" t="s">
        <v>27</v>
      </c>
      <c r="H11" s="7" t="s">
        <v>28</v>
      </c>
      <c r="I11" s="7"/>
      <c r="K11" s="2" t="s">
        <v>37</v>
      </c>
      <c r="L11" s="2" t="s">
        <v>38</v>
      </c>
      <c r="M11" s="2" t="s">
        <v>14</v>
      </c>
      <c r="N11" s="2" t="s">
        <v>31</v>
      </c>
      <c r="O11" s="2" t="s">
        <v>32</v>
      </c>
      <c r="Q11" s="2" t="s">
        <v>33</v>
      </c>
      <c r="R11" s="2" t="s">
        <v>34</v>
      </c>
    </row>
    <row r="12" spans="1:18" x14ac:dyDescent="0.25">
      <c r="A12" s="8">
        <v>0</v>
      </c>
      <c r="B12" s="9">
        <f>B4</f>
        <v>44562</v>
      </c>
      <c r="C12" s="1"/>
      <c r="D12" s="1">
        <v>0</v>
      </c>
      <c r="E12" s="1"/>
      <c r="F12" s="1"/>
      <c r="G12" s="11">
        <f>NPV($B$6/12,C13:C36)</f>
        <v>25016.433671887553</v>
      </c>
      <c r="H12" s="11">
        <f>G12+E3+E4-E5</f>
        <v>25766.433671887553</v>
      </c>
      <c r="I12" s="11"/>
    </row>
    <row r="13" spans="1:18" x14ac:dyDescent="0.25">
      <c r="A13" s="8">
        <v>1</v>
      </c>
      <c r="B13" s="9">
        <v>44562</v>
      </c>
      <c r="C13" s="1">
        <v>1000</v>
      </c>
      <c r="D13" s="1">
        <f>$H$4/$B$7</f>
        <v>1073.6014029953146</v>
      </c>
      <c r="E13" s="1">
        <f>G12*($B$6/12)</f>
        <v>104.23514029953147</v>
      </c>
      <c r="F13" s="1">
        <f t="shared" ref="F13:F36" si="0">C13-E13</f>
        <v>895.76485970046849</v>
      </c>
      <c r="G13" s="11">
        <f>G12-C13+E13</f>
        <v>24120.668812187083</v>
      </c>
      <c r="H13" s="11">
        <f>H12-D13</f>
        <v>24692.832268892238</v>
      </c>
      <c r="I13" s="11"/>
      <c r="K13" s="10">
        <f t="shared" ref="K13:K36" si="1">D13</f>
        <v>1073.6014029953146</v>
      </c>
      <c r="L13" s="10">
        <f t="shared" ref="L13:L36" si="2">E13</f>
        <v>104.23514029953147</v>
      </c>
      <c r="M13" s="10">
        <f t="shared" ref="M13:M36" si="3">F13</f>
        <v>895.76485970046849</v>
      </c>
      <c r="N13" s="10">
        <f t="shared" ref="N13:N36" si="4">-C13</f>
        <v>-1000</v>
      </c>
      <c r="O13" s="10">
        <f t="shared" ref="O13:O36" si="5">-D13</f>
        <v>-1073.6014029953146</v>
      </c>
      <c r="P13" s="10">
        <f>SUM(K13:O13)</f>
        <v>0</v>
      </c>
      <c r="Q13" s="10">
        <f t="shared" ref="Q13:Q36" si="6">SUM(F14:F25)</f>
        <v>11244.796297007742</v>
      </c>
      <c r="R13" s="10">
        <f>-Q13</f>
        <v>-11244.796297007742</v>
      </c>
    </row>
    <row r="14" spans="1:18" x14ac:dyDescent="0.25">
      <c r="A14" s="8">
        <v>2</v>
      </c>
      <c r="B14" s="9">
        <v>44593</v>
      </c>
      <c r="C14" s="1">
        <v>1000</v>
      </c>
      <c r="D14" s="1">
        <f t="shared" ref="D14:D36" si="7">$H$4/$B$7</f>
        <v>1073.6014029953146</v>
      </c>
      <c r="E14" s="1">
        <f>G13*($B$6/12)</f>
        <v>100.50278671744618</v>
      </c>
      <c r="F14" s="1">
        <f t="shared" si="0"/>
        <v>899.49721328255384</v>
      </c>
      <c r="G14" s="1">
        <f t="shared" ref="G14:G36" si="8">G13-C14+E14</f>
        <v>23221.17159890453</v>
      </c>
      <c r="H14" s="11">
        <f t="shared" ref="H14:H36" si="9">H13-D14</f>
        <v>23619.230865896923</v>
      </c>
      <c r="I14" s="11"/>
      <c r="K14" s="10">
        <f t="shared" si="1"/>
        <v>1073.6014029953146</v>
      </c>
      <c r="L14" s="10">
        <f t="shared" si="2"/>
        <v>100.50278671744618</v>
      </c>
      <c r="M14" s="10">
        <f t="shared" si="3"/>
        <v>899.49721328255384</v>
      </c>
      <c r="N14" s="10">
        <f t="shared" si="4"/>
        <v>-1000</v>
      </c>
      <c r="O14" s="10">
        <f t="shared" si="5"/>
        <v>-1073.6014029953146</v>
      </c>
      <c r="P14" s="10">
        <f t="shared" ref="P14:P36" si="10">SUM(K14:O14)</f>
        <v>0</v>
      </c>
      <c r="Q14" s="10">
        <f t="shared" si="6"/>
        <v>11491.649614911941</v>
      </c>
      <c r="R14" s="10">
        <f t="shared" ref="R14:R36" si="11">-Q14</f>
        <v>-11491.649614911941</v>
      </c>
    </row>
    <row r="15" spans="1:18" x14ac:dyDescent="0.25">
      <c r="A15" s="8">
        <v>3</v>
      </c>
      <c r="B15" s="9">
        <v>44621</v>
      </c>
      <c r="C15" s="1">
        <v>1000</v>
      </c>
      <c r="D15" s="1">
        <f t="shared" si="7"/>
        <v>1073.6014029953146</v>
      </c>
      <c r="E15" s="1">
        <f t="shared" ref="E15:E36" si="12">G14*($B$6/12)</f>
        <v>96.754881662102207</v>
      </c>
      <c r="F15" s="1">
        <f t="shared" si="0"/>
        <v>903.24511833789779</v>
      </c>
      <c r="G15" s="1">
        <f t="shared" si="8"/>
        <v>22317.926480566632</v>
      </c>
      <c r="H15" s="11">
        <f t="shared" si="9"/>
        <v>22545.629462901608</v>
      </c>
      <c r="I15" s="11"/>
      <c r="K15" s="10">
        <f t="shared" si="1"/>
        <v>1073.6014029953146</v>
      </c>
      <c r="L15" s="10">
        <f t="shared" si="2"/>
        <v>96.754881662102207</v>
      </c>
      <c r="M15" s="10">
        <f t="shared" si="3"/>
        <v>903.24511833789779</v>
      </c>
      <c r="N15" s="10">
        <f t="shared" si="4"/>
        <v>-1000</v>
      </c>
      <c r="O15" s="10">
        <f t="shared" si="5"/>
        <v>-1073.6014029953146</v>
      </c>
      <c r="P15" s="10">
        <f t="shared" si="10"/>
        <v>0</v>
      </c>
      <c r="Q15" s="10">
        <f t="shared" si="6"/>
        <v>11739.531488307408</v>
      </c>
      <c r="R15" s="10">
        <f t="shared" si="11"/>
        <v>-11739.531488307408</v>
      </c>
    </row>
    <row r="16" spans="1:18" x14ac:dyDescent="0.25">
      <c r="A16" s="8">
        <v>4</v>
      </c>
      <c r="B16" s="9">
        <v>44652</v>
      </c>
      <c r="C16" s="1">
        <v>1000</v>
      </c>
      <c r="D16" s="1">
        <f t="shared" si="7"/>
        <v>1073.6014029953146</v>
      </c>
      <c r="E16" s="1">
        <f t="shared" si="12"/>
        <v>92.991360335694296</v>
      </c>
      <c r="F16" s="1">
        <f t="shared" si="0"/>
        <v>907.00863966430575</v>
      </c>
      <c r="G16" s="1">
        <f t="shared" si="8"/>
        <v>21410.917840902326</v>
      </c>
      <c r="H16" s="11">
        <f t="shared" si="9"/>
        <v>21472.028059906293</v>
      </c>
      <c r="I16" s="11"/>
      <c r="K16" s="10">
        <f t="shared" si="1"/>
        <v>1073.6014029953146</v>
      </c>
      <c r="L16" s="10">
        <f t="shared" si="2"/>
        <v>92.991360335694296</v>
      </c>
      <c r="M16" s="10">
        <f t="shared" si="3"/>
        <v>907.00863966430575</v>
      </c>
      <c r="N16" s="10">
        <f t="shared" si="4"/>
        <v>-1000</v>
      </c>
      <c r="O16" s="10">
        <f t="shared" si="5"/>
        <v>-1073.6014029953146</v>
      </c>
      <c r="P16" s="10">
        <f t="shared" si="10"/>
        <v>0</v>
      </c>
      <c r="Q16" s="10">
        <f t="shared" si="6"/>
        <v>11988.446202842022</v>
      </c>
      <c r="R16" s="10">
        <f t="shared" si="11"/>
        <v>-11988.446202842022</v>
      </c>
    </row>
    <row r="17" spans="1:18" x14ac:dyDescent="0.25">
      <c r="A17" s="8">
        <v>5</v>
      </c>
      <c r="B17" s="9">
        <v>44682</v>
      </c>
      <c r="C17" s="1">
        <v>1000</v>
      </c>
      <c r="D17" s="1">
        <f t="shared" si="7"/>
        <v>1073.6014029953146</v>
      </c>
      <c r="E17" s="1">
        <f t="shared" si="12"/>
        <v>89.212157670426365</v>
      </c>
      <c r="F17" s="1">
        <f t="shared" si="0"/>
        <v>910.78784232957366</v>
      </c>
      <c r="G17" s="1">
        <f t="shared" si="8"/>
        <v>20500.129998572753</v>
      </c>
      <c r="H17" s="11">
        <f t="shared" si="9"/>
        <v>20398.426656910979</v>
      </c>
      <c r="I17" s="11"/>
      <c r="K17" s="10">
        <f t="shared" si="1"/>
        <v>1073.6014029953146</v>
      </c>
      <c r="L17" s="10">
        <f t="shared" si="2"/>
        <v>89.212157670426365</v>
      </c>
      <c r="M17" s="10">
        <f t="shared" si="3"/>
        <v>910.78784232957366</v>
      </c>
      <c r="N17" s="10">
        <f t="shared" si="4"/>
        <v>-1000</v>
      </c>
      <c r="O17" s="10">
        <f t="shared" si="5"/>
        <v>-1073.6014029953146</v>
      </c>
      <c r="P17" s="10">
        <f t="shared" si="10"/>
        <v>0</v>
      </c>
      <c r="Q17" s="10">
        <f t="shared" si="6"/>
        <v>12238.398062020531</v>
      </c>
      <c r="R17" s="10">
        <f t="shared" si="11"/>
        <v>-12238.398062020531</v>
      </c>
    </row>
    <row r="18" spans="1:18" x14ac:dyDescent="0.25">
      <c r="A18" s="8">
        <v>6</v>
      </c>
      <c r="B18" s="9">
        <v>44713</v>
      </c>
      <c r="C18" s="1">
        <v>1000</v>
      </c>
      <c r="D18" s="1">
        <f t="shared" si="7"/>
        <v>1073.6014029953146</v>
      </c>
      <c r="E18" s="1">
        <f t="shared" si="12"/>
        <v>85.417208327386476</v>
      </c>
      <c r="F18" s="1">
        <f t="shared" si="0"/>
        <v>914.58279167261355</v>
      </c>
      <c r="G18" s="1">
        <f t="shared" si="8"/>
        <v>19585.547206900141</v>
      </c>
      <c r="H18" s="11">
        <f t="shared" si="9"/>
        <v>19324.825253915664</v>
      </c>
      <c r="I18" s="11"/>
      <c r="K18" s="10">
        <f t="shared" si="1"/>
        <v>1073.6014029953146</v>
      </c>
      <c r="L18" s="10">
        <f t="shared" si="2"/>
        <v>85.417208327386476</v>
      </c>
      <c r="M18" s="10">
        <f t="shared" si="3"/>
        <v>914.58279167261355</v>
      </c>
      <c r="N18" s="10">
        <f t="shared" si="4"/>
        <v>-1000</v>
      </c>
      <c r="O18" s="10">
        <f t="shared" si="5"/>
        <v>-1073.6014029953146</v>
      </c>
      <c r="P18" s="10">
        <f t="shared" si="10"/>
        <v>0</v>
      </c>
      <c r="Q18" s="10">
        <f t="shared" si="6"/>
        <v>12489.391387278951</v>
      </c>
      <c r="R18" s="10">
        <f t="shared" si="11"/>
        <v>-12489.391387278951</v>
      </c>
    </row>
    <row r="19" spans="1:18" x14ac:dyDescent="0.25">
      <c r="A19" s="8">
        <v>7</v>
      </c>
      <c r="B19" s="9">
        <v>44743</v>
      </c>
      <c r="C19" s="1">
        <v>1000</v>
      </c>
      <c r="D19" s="1">
        <f t="shared" si="7"/>
        <v>1073.6014029953146</v>
      </c>
      <c r="E19" s="1">
        <f t="shared" si="12"/>
        <v>81.606446695417247</v>
      </c>
      <c r="F19" s="1">
        <f t="shared" si="0"/>
        <v>918.39355330458272</v>
      </c>
      <c r="G19" s="1">
        <f t="shared" si="8"/>
        <v>18667.153653595557</v>
      </c>
      <c r="H19" s="11">
        <f t="shared" si="9"/>
        <v>18251.223850920349</v>
      </c>
      <c r="I19" s="11"/>
      <c r="K19" s="10">
        <f t="shared" si="1"/>
        <v>1073.6014029953146</v>
      </c>
      <c r="L19" s="10">
        <f t="shared" si="2"/>
        <v>81.606446695417247</v>
      </c>
      <c r="M19" s="10">
        <f t="shared" si="3"/>
        <v>918.39355330458272</v>
      </c>
      <c r="N19" s="10">
        <f t="shared" si="4"/>
        <v>-1000</v>
      </c>
      <c r="O19" s="10">
        <f t="shared" si="5"/>
        <v>-1073.6014029953146</v>
      </c>
      <c r="P19" s="10">
        <f t="shared" si="10"/>
        <v>0</v>
      </c>
      <c r="Q19" s="10">
        <f t="shared" si="6"/>
        <v>12741.430518059278</v>
      </c>
      <c r="R19" s="10">
        <f t="shared" si="11"/>
        <v>-12741.430518059278</v>
      </c>
    </row>
    <row r="20" spans="1:18" x14ac:dyDescent="0.25">
      <c r="A20" s="8">
        <v>8</v>
      </c>
      <c r="B20" s="9">
        <v>44774</v>
      </c>
      <c r="C20" s="1">
        <v>1000</v>
      </c>
      <c r="D20" s="1">
        <f t="shared" si="7"/>
        <v>1073.6014029953146</v>
      </c>
      <c r="E20" s="1">
        <f t="shared" si="12"/>
        <v>77.779806889981487</v>
      </c>
      <c r="F20" s="1">
        <f t="shared" si="0"/>
        <v>922.2201931100185</v>
      </c>
      <c r="G20" s="1">
        <f t="shared" si="8"/>
        <v>17744.933460485539</v>
      </c>
      <c r="H20" s="11">
        <f t="shared" si="9"/>
        <v>17177.622447925034</v>
      </c>
      <c r="I20" s="11"/>
      <c r="K20" s="10">
        <f t="shared" si="1"/>
        <v>1073.6014029953146</v>
      </c>
      <c r="L20" s="10">
        <f t="shared" si="2"/>
        <v>77.779806889981487</v>
      </c>
      <c r="M20" s="10">
        <f t="shared" si="3"/>
        <v>922.2201931100185</v>
      </c>
      <c r="N20" s="10">
        <f t="shared" si="4"/>
        <v>-1000</v>
      </c>
      <c r="O20" s="10">
        <f t="shared" si="5"/>
        <v>-1073.6014029953146</v>
      </c>
      <c r="P20" s="10">
        <f t="shared" si="10"/>
        <v>0</v>
      </c>
      <c r="Q20" s="10">
        <f t="shared" si="6"/>
        <v>12994.519811884527</v>
      </c>
      <c r="R20" s="10">
        <f t="shared" si="11"/>
        <v>-12994.519811884527</v>
      </c>
    </row>
    <row r="21" spans="1:18" x14ac:dyDescent="0.25">
      <c r="A21" s="8">
        <v>9</v>
      </c>
      <c r="B21" s="9">
        <v>44805</v>
      </c>
      <c r="C21" s="1">
        <v>1000</v>
      </c>
      <c r="D21" s="1">
        <f t="shared" si="7"/>
        <v>1073.6014029953146</v>
      </c>
      <c r="E21" s="1">
        <f t="shared" si="12"/>
        <v>73.937222752023075</v>
      </c>
      <c r="F21" s="1">
        <f t="shared" si="0"/>
        <v>926.0627772479769</v>
      </c>
      <c r="G21" s="1">
        <f t="shared" si="8"/>
        <v>16818.870683237561</v>
      </c>
      <c r="H21" s="11">
        <f t="shared" si="9"/>
        <v>16104.021044929719</v>
      </c>
      <c r="I21" s="11"/>
      <c r="K21" s="10">
        <f t="shared" si="1"/>
        <v>1073.6014029953146</v>
      </c>
      <c r="L21" s="10">
        <f t="shared" si="2"/>
        <v>73.937222752023075</v>
      </c>
      <c r="M21" s="10">
        <f t="shared" si="3"/>
        <v>926.0627772479769</v>
      </c>
      <c r="N21" s="10">
        <f t="shared" si="4"/>
        <v>-1000</v>
      </c>
      <c r="O21" s="10">
        <f t="shared" si="5"/>
        <v>-1073.6014029953146</v>
      </c>
      <c r="P21" s="10">
        <f t="shared" si="10"/>
        <v>0</v>
      </c>
      <c r="Q21" s="10">
        <f t="shared" si="6"/>
        <v>13248.663644434044</v>
      </c>
      <c r="R21" s="10">
        <f t="shared" si="11"/>
        <v>-13248.663644434044</v>
      </c>
    </row>
    <row r="22" spans="1:18" x14ac:dyDescent="0.25">
      <c r="A22" s="8">
        <v>10</v>
      </c>
      <c r="B22" s="9">
        <v>44835</v>
      </c>
      <c r="C22" s="1">
        <v>1000</v>
      </c>
      <c r="D22" s="1">
        <f t="shared" si="7"/>
        <v>1073.6014029953146</v>
      </c>
      <c r="E22" s="1">
        <f t="shared" si="12"/>
        <v>70.078627846823167</v>
      </c>
      <c r="F22" s="1">
        <f t="shared" si="0"/>
        <v>929.92137215317689</v>
      </c>
      <c r="G22" s="1">
        <f t="shared" si="8"/>
        <v>15888.949311084385</v>
      </c>
      <c r="H22" s="11">
        <f t="shared" si="9"/>
        <v>15030.419641934404</v>
      </c>
      <c r="I22" s="11"/>
      <c r="K22" s="10">
        <f t="shared" si="1"/>
        <v>1073.6014029953146</v>
      </c>
      <c r="L22" s="10">
        <f t="shared" si="2"/>
        <v>70.078627846823167</v>
      </c>
      <c r="M22" s="10">
        <f t="shared" si="3"/>
        <v>929.92137215317689</v>
      </c>
      <c r="N22" s="10">
        <f t="shared" si="4"/>
        <v>-1000</v>
      </c>
      <c r="O22" s="10">
        <f t="shared" si="5"/>
        <v>-1073.6014029953146</v>
      </c>
      <c r="P22" s="10">
        <f t="shared" si="10"/>
        <v>0</v>
      </c>
      <c r="Q22" s="10">
        <f t="shared" si="6"/>
        <v>13503.866409619188</v>
      </c>
      <c r="R22" s="10">
        <f t="shared" si="11"/>
        <v>-13503.866409619188</v>
      </c>
    </row>
    <row r="23" spans="1:18" x14ac:dyDescent="0.25">
      <c r="A23" s="8">
        <v>11</v>
      </c>
      <c r="B23" s="9">
        <v>44866</v>
      </c>
      <c r="C23" s="1">
        <v>1000</v>
      </c>
      <c r="D23" s="1">
        <f t="shared" si="7"/>
        <v>1073.6014029953146</v>
      </c>
      <c r="E23" s="1">
        <f t="shared" si="12"/>
        <v>66.20395546285161</v>
      </c>
      <c r="F23" s="1">
        <f t="shared" si="0"/>
        <v>933.79604453714842</v>
      </c>
      <c r="G23" s="1">
        <f t="shared" si="8"/>
        <v>14955.153266547237</v>
      </c>
      <c r="H23" s="11">
        <f t="shared" si="9"/>
        <v>13956.818238939089</v>
      </c>
      <c r="I23" s="11"/>
      <c r="K23" s="10">
        <f t="shared" si="1"/>
        <v>1073.6014029953146</v>
      </c>
      <c r="L23" s="10">
        <f t="shared" si="2"/>
        <v>66.20395546285161</v>
      </c>
      <c r="M23" s="10">
        <f t="shared" si="3"/>
        <v>933.79604453714842</v>
      </c>
      <c r="N23" s="10">
        <f t="shared" si="4"/>
        <v>-1000</v>
      </c>
      <c r="O23" s="10">
        <f t="shared" si="5"/>
        <v>-1073.6014029953146</v>
      </c>
      <c r="P23" s="10">
        <f t="shared" si="10"/>
        <v>0</v>
      </c>
      <c r="Q23" s="10">
        <f t="shared" si="6"/>
        <v>13760.132519659266</v>
      </c>
      <c r="R23" s="10">
        <f t="shared" si="11"/>
        <v>-13760.132519659266</v>
      </c>
    </row>
    <row r="24" spans="1:18" x14ac:dyDescent="0.25">
      <c r="A24" s="8">
        <v>12</v>
      </c>
      <c r="B24" s="9">
        <v>44896</v>
      </c>
      <c r="C24" s="1">
        <v>1000</v>
      </c>
      <c r="D24" s="1">
        <f t="shared" si="7"/>
        <v>1073.6014029953146</v>
      </c>
      <c r="E24" s="1">
        <f t="shared" si="12"/>
        <v>62.313138610613485</v>
      </c>
      <c r="F24" s="1">
        <f t="shared" si="0"/>
        <v>937.68686138938654</v>
      </c>
      <c r="G24" s="1">
        <f t="shared" si="8"/>
        <v>14017.466405157851</v>
      </c>
      <c r="H24" s="11">
        <f t="shared" si="9"/>
        <v>12883.216835943775</v>
      </c>
      <c r="I24" s="11"/>
      <c r="K24" s="10">
        <f t="shared" si="1"/>
        <v>1073.6014029953146</v>
      </c>
      <c r="L24" s="10">
        <f t="shared" si="2"/>
        <v>62.313138610613485</v>
      </c>
      <c r="M24" s="10">
        <f t="shared" si="3"/>
        <v>937.68686138938654</v>
      </c>
      <c r="N24" s="10">
        <f t="shared" si="4"/>
        <v>-1000</v>
      </c>
      <c r="O24" s="10">
        <f t="shared" si="5"/>
        <v>-1073.6014029953146</v>
      </c>
      <c r="P24" s="10">
        <f t="shared" si="10"/>
        <v>0</v>
      </c>
      <c r="Q24" s="10">
        <f t="shared" si="6"/>
        <v>14017.466405157847</v>
      </c>
      <c r="R24" s="10">
        <f t="shared" si="11"/>
        <v>-14017.466405157847</v>
      </c>
    </row>
    <row r="25" spans="1:18" x14ac:dyDescent="0.25">
      <c r="A25" s="8">
        <v>13</v>
      </c>
      <c r="B25" s="9">
        <v>44927</v>
      </c>
      <c r="C25" s="1">
        <v>1200</v>
      </c>
      <c r="D25" s="1">
        <f t="shared" si="7"/>
        <v>1073.6014029953146</v>
      </c>
      <c r="E25" s="1">
        <f t="shared" si="12"/>
        <v>58.406110021491045</v>
      </c>
      <c r="F25" s="1">
        <f t="shared" si="0"/>
        <v>1141.593889978509</v>
      </c>
      <c r="G25" s="1">
        <f t="shared" si="8"/>
        <v>12875.872515179342</v>
      </c>
      <c r="H25" s="11">
        <f t="shared" si="9"/>
        <v>11809.61543294846</v>
      </c>
      <c r="I25" s="11"/>
      <c r="K25" s="10">
        <f t="shared" si="1"/>
        <v>1073.6014029953146</v>
      </c>
      <c r="L25" s="10">
        <f t="shared" si="2"/>
        <v>58.406110021491045</v>
      </c>
      <c r="M25" s="10">
        <f t="shared" si="3"/>
        <v>1141.593889978509</v>
      </c>
      <c r="N25" s="10">
        <f t="shared" si="4"/>
        <v>-1200</v>
      </c>
      <c r="O25" s="10">
        <f t="shared" si="5"/>
        <v>-1073.6014029953146</v>
      </c>
      <c r="P25" s="10">
        <f t="shared" si="10"/>
        <v>0</v>
      </c>
      <c r="Q25" s="10">
        <f t="shared" si="6"/>
        <v>12875.872515179337</v>
      </c>
      <c r="R25" s="10">
        <f t="shared" si="11"/>
        <v>-12875.872515179337</v>
      </c>
    </row>
    <row r="26" spans="1:18" x14ac:dyDescent="0.25">
      <c r="A26" s="8">
        <v>14</v>
      </c>
      <c r="B26" s="9">
        <v>44958</v>
      </c>
      <c r="C26" s="1">
        <v>1200</v>
      </c>
      <c r="D26" s="1">
        <f t="shared" si="7"/>
        <v>1073.6014029953146</v>
      </c>
      <c r="E26" s="1">
        <f t="shared" si="12"/>
        <v>53.64946881324726</v>
      </c>
      <c r="F26" s="1">
        <f t="shared" si="0"/>
        <v>1146.3505311867527</v>
      </c>
      <c r="G26" s="1">
        <f t="shared" si="8"/>
        <v>11729.52198399259</v>
      </c>
      <c r="H26" s="11">
        <f t="shared" si="9"/>
        <v>10736.014029953145</v>
      </c>
      <c r="I26" s="11"/>
      <c r="K26" s="10">
        <f t="shared" si="1"/>
        <v>1073.6014029953146</v>
      </c>
      <c r="L26" s="10">
        <f t="shared" si="2"/>
        <v>53.64946881324726</v>
      </c>
      <c r="M26" s="10">
        <f t="shared" si="3"/>
        <v>1146.3505311867527</v>
      </c>
      <c r="N26" s="10">
        <f t="shared" si="4"/>
        <v>-1200</v>
      </c>
      <c r="O26" s="10">
        <f t="shared" si="5"/>
        <v>-1073.6014029953146</v>
      </c>
      <c r="P26" s="10">
        <f t="shared" si="10"/>
        <v>0</v>
      </c>
      <c r="Q26" s="10">
        <f t="shared" si="6"/>
        <v>11729.521983992587</v>
      </c>
      <c r="R26" s="10">
        <f t="shared" si="11"/>
        <v>-11729.521983992587</v>
      </c>
    </row>
    <row r="27" spans="1:18" x14ac:dyDescent="0.25">
      <c r="A27" s="8">
        <v>15</v>
      </c>
      <c r="B27" s="9">
        <v>44986</v>
      </c>
      <c r="C27" s="1">
        <v>1200</v>
      </c>
      <c r="D27" s="1">
        <f t="shared" si="7"/>
        <v>1073.6014029953146</v>
      </c>
      <c r="E27" s="1">
        <f t="shared" si="12"/>
        <v>48.873008266635793</v>
      </c>
      <c r="F27" s="1">
        <f t="shared" si="0"/>
        <v>1151.1269917333643</v>
      </c>
      <c r="G27" s="1">
        <f t="shared" si="8"/>
        <v>10578.394992259226</v>
      </c>
      <c r="H27" s="11">
        <f t="shared" si="9"/>
        <v>9662.4126269578301</v>
      </c>
      <c r="I27" s="11"/>
      <c r="K27" s="10">
        <f t="shared" si="1"/>
        <v>1073.6014029953146</v>
      </c>
      <c r="L27" s="10">
        <f t="shared" si="2"/>
        <v>48.873008266635793</v>
      </c>
      <c r="M27" s="10">
        <f t="shared" si="3"/>
        <v>1151.1269917333643</v>
      </c>
      <c r="N27" s="10">
        <f t="shared" si="4"/>
        <v>-1200</v>
      </c>
      <c r="O27" s="10">
        <f t="shared" si="5"/>
        <v>-1073.6014029953146</v>
      </c>
      <c r="P27" s="10">
        <f t="shared" si="10"/>
        <v>0</v>
      </c>
      <c r="Q27" s="10">
        <f t="shared" si="6"/>
        <v>10578.394992259222</v>
      </c>
      <c r="R27" s="10">
        <f t="shared" si="11"/>
        <v>-10578.394992259222</v>
      </c>
    </row>
    <row r="28" spans="1:18" x14ac:dyDescent="0.25">
      <c r="A28" s="8">
        <v>16</v>
      </c>
      <c r="B28" s="9">
        <v>45017</v>
      </c>
      <c r="C28" s="1">
        <v>1200</v>
      </c>
      <c r="D28" s="1">
        <f t="shared" si="7"/>
        <v>1073.6014029953146</v>
      </c>
      <c r="E28" s="1">
        <f t="shared" si="12"/>
        <v>44.076645801080105</v>
      </c>
      <c r="F28" s="1">
        <f t="shared" si="0"/>
        <v>1155.9233541989199</v>
      </c>
      <c r="G28" s="1">
        <f t="shared" si="8"/>
        <v>9422.4716380603058</v>
      </c>
      <c r="H28" s="11">
        <f t="shared" si="9"/>
        <v>8588.8112239625152</v>
      </c>
      <c r="I28" s="11"/>
      <c r="K28" s="10">
        <f t="shared" si="1"/>
        <v>1073.6014029953146</v>
      </c>
      <c r="L28" s="10">
        <f t="shared" si="2"/>
        <v>44.076645801080105</v>
      </c>
      <c r="M28" s="10">
        <f t="shared" si="3"/>
        <v>1155.9233541989199</v>
      </c>
      <c r="N28" s="10">
        <f t="shared" si="4"/>
        <v>-1200</v>
      </c>
      <c r="O28" s="10">
        <f t="shared" si="5"/>
        <v>-1073.6014029953146</v>
      </c>
      <c r="P28" s="10">
        <f t="shared" si="10"/>
        <v>0</v>
      </c>
      <c r="Q28" s="10">
        <f t="shared" si="6"/>
        <v>9422.4716380603022</v>
      </c>
      <c r="R28" s="10">
        <f t="shared" si="11"/>
        <v>-9422.4716380603022</v>
      </c>
    </row>
    <row r="29" spans="1:18" x14ac:dyDescent="0.25">
      <c r="A29" s="8">
        <v>17</v>
      </c>
      <c r="B29" s="9">
        <v>45047</v>
      </c>
      <c r="C29" s="1">
        <v>1200</v>
      </c>
      <c r="D29" s="1">
        <f t="shared" si="7"/>
        <v>1073.6014029953146</v>
      </c>
      <c r="E29" s="1">
        <f t="shared" si="12"/>
        <v>39.260298491917943</v>
      </c>
      <c r="F29" s="1">
        <f t="shared" si="0"/>
        <v>1160.7397015080821</v>
      </c>
      <c r="G29" s="1">
        <f t="shared" si="8"/>
        <v>8261.7319365522235</v>
      </c>
      <c r="H29" s="11">
        <f t="shared" si="9"/>
        <v>7515.2098209672004</v>
      </c>
      <c r="I29" s="11"/>
      <c r="K29" s="10">
        <f t="shared" si="1"/>
        <v>1073.6014029953146</v>
      </c>
      <c r="L29" s="10">
        <f t="shared" si="2"/>
        <v>39.260298491917943</v>
      </c>
      <c r="M29" s="10">
        <f t="shared" si="3"/>
        <v>1160.7397015080821</v>
      </c>
      <c r="N29" s="10">
        <f t="shared" si="4"/>
        <v>-1200</v>
      </c>
      <c r="O29" s="10">
        <f t="shared" si="5"/>
        <v>-1073.6014029953146</v>
      </c>
      <c r="P29" s="10">
        <f t="shared" si="10"/>
        <v>0</v>
      </c>
      <c r="Q29" s="10">
        <f t="shared" si="6"/>
        <v>8261.7319365522198</v>
      </c>
      <c r="R29" s="10">
        <f t="shared" si="11"/>
        <v>-8261.7319365522198</v>
      </c>
    </row>
    <row r="30" spans="1:18" x14ac:dyDescent="0.25">
      <c r="A30" s="8">
        <v>18</v>
      </c>
      <c r="B30" s="9">
        <v>45078</v>
      </c>
      <c r="C30" s="1">
        <v>1200</v>
      </c>
      <c r="D30" s="1">
        <f t="shared" si="7"/>
        <v>1073.6014029953146</v>
      </c>
      <c r="E30" s="1">
        <f t="shared" si="12"/>
        <v>34.423883068967598</v>
      </c>
      <c r="F30" s="1">
        <f t="shared" si="0"/>
        <v>1165.5761169310324</v>
      </c>
      <c r="G30" s="1">
        <f t="shared" si="8"/>
        <v>7096.1558196211909</v>
      </c>
      <c r="H30" s="11">
        <f t="shared" si="9"/>
        <v>6441.6084179718855</v>
      </c>
      <c r="I30" s="11"/>
      <c r="K30" s="10">
        <f t="shared" si="1"/>
        <v>1073.6014029953146</v>
      </c>
      <c r="L30" s="10">
        <f t="shared" si="2"/>
        <v>34.423883068967598</v>
      </c>
      <c r="M30" s="10">
        <f t="shared" si="3"/>
        <v>1165.5761169310324</v>
      </c>
      <c r="N30" s="10">
        <f t="shared" si="4"/>
        <v>-1200</v>
      </c>
      <c r="O30" s="10">
        <f t="shared" si="5"/>
        <v>-1073.6014029953146</v>
      </c>
      <c r="P30" s="10">
        <f t="shared" si="10"/>
        <v>0</v>
      </c>
      <c r="Q30" s="10">
        <f t="shared" si="6"/>
        <v>7096.1558196211863</v>
      </c>
      <c r="R30" s="10">
        <f t="shared" si="11"/>
        <v>-7096.1558196211863</v>
      </c>
    </row>
    <row r="31" spans="1:18" x14ac:dyDescent="0.25">
      <c r="A31" s="8">
        <v>19</v>
      </c>
      <c r="B31" s="9">
        <v>45108</v>
      </c>
      <c r="C31" s="1">
        <v>1200</v>
      </c>
      <c r="D31" s="1">
        <f t="shared" si="7"/>
        <v>1073.6014029953146</v>
      </c>
      <c r="E31" s="1">
        <f t="shared" si="12"/>
        <v>29.567315915088294</v>
      </c>
      <c r="F31" s="1">
        <f t="shared" si="0"/>
        <v>1170.4326840849117</v>
      </c>
      <c r="G31" s="1">
        <f t="shared" si="8"/>
        <v>5925.7231355362792</v>
      </c>
      <c r="H31" s="11">
        <f t="shared" si="9"/>
        <v>5368.0070149765706</v>
      </c>
      <c r="I31" s="11"/>
      <c r="K31" s="10">
        <f t="shared" si="1"/>
        <v>1073.6014029953146</v>
      </c>
      <c r="L31" s="10">
        <f t="shared" si="2"/>
        <v>29.567315915088294</v>
      </c>
      <c r="M31" s="10">
        <f t="shared" si="3"/>
        <v>1170.4326840849117</v>
      </c>
      <c r="N31" s="10">
        <f t="shared" si="4"/>
        <v>-1200</v>
      </c>
      <c r="O31" s="10">
        <f t="shared" si="5"/>
        <v>-1073.6014029953146</v>
      </c>
      <c r="P31" s="10">
        <f t="shared" si="10"/>
        <v>0</v>
      </c>
      <c r="Q31" s="10">
        <f t="shared" si="6"/>
        <v>5925.7231355362746</v>
      </c>
      <c r="R31" s="10">
        <f t="shared" si="11"/>
        <v>-5925.7231355362746</v>
      </c>
    </row>
    <row r="32" spans="1:18" x14ac:dyDescent="0.25">
      <c r="A32" s="8">
        <v>20</v>
      </c>
      <c r="B32" s="9">
        <v>45139</v>
      </c>
      <c r="C32" s="1">
        <v>1200</v>
      </c>
      <c r="D32" s="1">
        <f t="shared" si="7"/>
        <v>1073.6014029953146</v>
      </c>
      <c r="E32" s="1">
        <f t="shared" si="12"/>
        <v>24.690513064734496</v>
      </c>
      <c r="F32" s="1">
        <f t="shared" si="0"/>
        <v>1175.3094869352656</v>
      </c>
      <c r="G32" s="1">
        <f t="shared" si="8"/>
        <v>4750.4136486010138</v>
      </c>
      <c r="H32" s="11">
        <f t="shared" si="9"/>
        <v>4294.4056119812558</v>
      </c>
      <c r="I32" s="11"/>
      <c r="K32" s="10">
        <f t="shared" si="1"/>
        <v>1073.6014029953146</v>
      </c>
      <c r="L32" s="10">
        <f t="shared" si="2"/>
        <v>24.690513064734496</v>
      </c>
      <c r="M32" s="10">
        <f t="shared" si="3"/>
        <v>1175.3094869352656</v>
      </c>
      <c r="N32" s="10">
        <f t="shared" si="4"/>
        <v>-1200</v>
      </c>
      <c r="O32" s="10">
        <f t="shared" si="5"/>
        <v>-1073.6014029953146</v>
      </c>
      <c r="P32" s="10">
        <f t="shared" si="10"/>
        <v>0</v>
      </c>
      <c r="Q32" s="10">
        <f t="shared" si="6"/>
        <v>4750.4136486010093</v>
      </c>
      <c r="R32" s="10">
        <f t="shared" si="11"/>
        <v>-4750.4136486010093</v>
      </c>
    </row>
    <row r="33" spans="1:18" x14ac:dyDescent="0.25">
      <c r="A33" s="8">
        <v>21</v>
      </c>
      <c r="B33" s="9">
        <v>45170</v>
      </c>
      <c r="C33" s="1">
        <v>1200</v>
      </c>
      <c r="D33" s="1">
        <f t="shared" si="7"/>
        <v>1073.6014029953146</v>
      </c>
      <c r="E33" s="1">
        <f t="shared" si="12"/>
        <v>19.793390202504224</v>
      </c>
      <c r="F33" s="1">
        <f t="shared" si="0"/>
        <v>1180.2066097974957</v>
      </c>
      <c r="G33" s="1">
        <f t="shared" si="8"/>
        <v>3570.2070388035181</v>
      </c>
      <c r="H33" s="11">
        <f t="shared" si="9"/>
        <v>3220.8042089859409</v>
      </c>
      <c r="I33" s="11"/>
      <c r="K33" s="10">
        <f t="shared" si="1"/>
        <v>1073.6014029953146</v>
      </c>
      <c r="L33" s="10">
        <f t="shared" si="2"/>
        <v>19.793390202504224</v>
      </c>
      <c r="M33" s="10">
        <f t="shared" si="3"/>
        <v>1180.2066097974957</v>
      </c>
      <c r="N33" s="10">
        <f t="shared" si="4"/>
        <v>-1200</v>
      </c>
      <c r="O33" s="10">
        <f t="shared" si="5"/>
        <v>-1073.6014029953146</v>
      </c>
      <c r="P33" s="10">
        <f t="shared" si="10"/>
        <v>0</v>
      </c>
      <c r="Q33" s="10">
        <f t="shared" si="6"/>
        <v>3570.2070388035136</v>
      </c>
      <c r="R33" s="10">
        <f t="shared" si="11"/>
        <v>-3570.2070388035136</v>
      </c>
    </row>
    <row r="34" spans="1:18" x14ac:dyDescent="0.25">
      <c r="A34" s="8">
        <v>22</v>
      </c>
      <c r="B34" s="9">
        <v>45200</v>
      </c>
      <c r="C34" s="1">
        <v>1200</v>
      </c>
      <c r="D34" s="1">
        <f t="shared" si="7"/>
        <v>1073.6014029953146</v>
      </c>
      <c r="E34" s="1">
        <f t="shared" si="12"/>
        <v>14.875862661681325</v>
      </c>
      <c r="F34" s="1">
        <f t="shared" si="0"/>
        <v>1185.1241373383186</v>
      </c>
      <c r="G34" s="1">
        <f t="shared" si="8"/>
        <v>2385.0829014651995</v>
      </c>
      <c r="H34" s="11">
        <f t="shared" si="9"/>
        <v>2147.2028059906261</v>
      </c>
      <c r="I34" s="11"/>
      <c r="K34" s="10">
        <f t="shared" si="1"/>
        <v>1073.6014029953146</v>
      </c>
      <c r="L34" s="10">
        <f t="shared" si="2"/>
        <v>14.875862661681325</v>
      </c>
      <c r="M34" s="10">
        <f t="shared" si="3"/>
        <v>1185.1241373383186</v>
      </c>
      <c r="N34" s="10">
        <f t="shared" si="4"/>
        <v>-1200</v>
      </c>
      <c r="O34" s="10">
        <f t="shared" si="5"/>
        <v>-1073.6014029953146</v>
      </c>
      <c r="P34" s="10">
        <f t="shared" si="10"/>
        <v>0</v>
      </c>
      <c r="Q34" s="10">
        <f t="shared" si="6"/>
        <v>2385.0829014651954</v>
      </c>
      <c r="R34" s="10">
        <f t="shared" si="11"/>
        <v>-2385.0829014651954</v>
      </c>
    </row>
    <row r="35" spans="1:18" x14ac:dyDescent="0.25">
      <c r="A35" s="8">
        <v>23</v>
      </c>
      <c r="B35" s="9">
        <v>45231</v>
      </c>
      <c r="C35" s="1">
        <v>1200</v>
      </c>
      <c r="D35" s="1">
        <f t="shared" si="7"/>
        <v>1073.6014029953146</v>
      </c>
      <c r="E35" s="1">
        <f t="shared" si="12"/>
        <v>9.9378454227716642</v>
      </c>
      <c r="F35" s="1">
        <f t="shared" si="0"/>
        <v>1190.0621545772283</v>
      </c>
      <c r="G35" s="1">
        <f t="shared" si="8"/>
        <v>1195.0207468879712</v>
      </c>
      <c r="H35" s="11">
        <f t="shared" si="9"/>
        <v>1073.6014029953114</v>
      </c>
      <c r="I35" s="11"/>
      <c r="K35" s="10">
        <f t="shared" si="1"/>
        <v>1073.6014029953146</v>
      </c>
      <c r="L35" s="10">
        <f t="shared" si="2"/>
        <v>9.9378454227716642</v>
      </c>
      <c r="M35" s="10">
        <f t="shared" si="3"/>
        <v>1190.0621545772283</v>
      </c>
      <c r="N35" s="10">
        <f t="shared" si="4"/>
        <v>-1200</v>
      </c>
      <c r="O35" s="10">
        <f t="shared" si="5"/>
        <v>-1073.6014029953146</v>
      </c>
      <c r="P35" s="10">
        <f t="shared" si="10"/>
        <v>0</v>
      </c>
      <c r="Q35" s="10">
        <f t="shared" si="6"/>
        <v>1195.0207468879669</v>
      </c>
      <c r="R35" s="10">
        <f t="shared" si="11"/>
        <v>-1195.0207468879669</v>
      </c>
    </row>
    <row r="36" spans="1:18" x14ac:dyDescent="0.25">
      <c r="A36" s="8">
        <v>24</v>
      </c>
      <c r="B36" s="9">
        <v>45261</v>
      </c>
      <c r="C36" s="1">
        <v>1200</v>
      </c>
      <c r="D36" s="1">
        <f t="shared" si="7"/>
        <v>1073.6014029953146</v>
      </c>
      <c r="E36" s="1">
        <f t="shared" si="12"/>
        <v>4.9792531120332129</v>
      </c>
      <c r="F36" s="1">
        <f t="shared" si="0"/>
        <v>1195.0207468879669</v>
      </c>
      <c r="G36" s="1">
        <f t="shared" si="8"/>
        <v>4.4124703890702222E-12</v>
      </c>
      <c r="H36" s="11">
        <f t="shared" si="9"/>
        <v>-3.1832314562052488E-12</v>
      </c>
      <c r="I36" s="11"/>
      <c r="K36" s="10">
        <f t="shared" si="1"/>
        <v>1073.6014029953146</v>
      </c>
      <c r="L36" s="10">
        <f t="shared" si="2"/>
        <v>4.9792531120332129</v>
      </c>
      <c r="M36" s="10">
        <f t="shared" si="3"/>
        <v>1195.0207468879669</v>
      </c>
      <c r="N36" s="10">
        <f t="shared" si="4"/>
        <v>-1200</v>
      </c>
      <c r="O36" s="10">
        <f t="shared" si="5"/>
        <v>-1073.6014029953146</v>
      </c>
      <c r="P36" s="10">
        <f t="shared" si="10"/>
        <v>0</v>
      </c>
      <c r="Q36" s="10">
        <f t="shared" si="6"/>
        <v>0</v>
      </c>
      <c r="R36" s="10">
        <f t="shared" si="11"/>
        <v>0</v>
      </c>
    </row>
  </sheetData>
  <hyperlinks>
    <hyperlink ref="C2" r:id="rId1" xr:uid="{17172E1B-4634-48F3-A2AF-F26E5D40CF25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DD1EE59449D64C9C9444F641C60337" ma:contentTypeVersion="16" ma:contentTypeDescription="Create a new document." ma:contentTypeScope="" ma:versionID="2e70d9731b8b8491c96f7dd56b0c0951">
  <xsd:schema xmlns:xsd="http://www.w3.org/2001/XMLSchema" xmlns:xs="http://www.w3.org/2001/XMLSchema" xmlns:p="http://schemas.microsoft.com/office/2006/metadata/properties" xmlns:ns2="f22ec73a-a4ea-46ee-8cde-d3b99558c593" xmlns:ns3="1ba2024c-d659-4af8-924c-872597b2923d" targetNamespace="http://schemas.microsoft.com/office/2006/metadata/properties" ma:root="true" ma:fieldsID="cd1007b81573c5452d08f6525b34da50" ns2:_="" ns3:_="">
    <xsd:import namespace="f22ec73a-a4ea-46ee-8cde-d3b99558c593"/>
    <xsd:import namespace="1ba2024c-d659-4af8-924c-872597b292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ec73a-a4ea-46ee-8cde-d3b99558c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2024c-d659-4af8-924c-872597b2923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214078-106e-4303-b7ce-67e2cc4b0d83}" ma:internalName="TaxCatchAll" ma:showField="CatchAllData" ma:web="1ba2024c-d659-4af8-924c-872597b292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2ec73a-a4ea-46ee-8cde-d3b99558c593">
      <Terms xmlns="http://schemas.microsoft.com/office/infopath/2007/PartnerControls"/>
    </lcf76f155ced4ddcb4097134ff3c332f>
    <TaxCatchAll xmlns="1ba2024c-d659-4af8-924c-872597b292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75A216-E606-4608-BB2E-0331796FC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2ec73a-a4ea-46ee-8cde-d3b99558c593"/>
    <ds:schemaRef ds:uri="1ba2024c-d659-4af8-924c-872597b292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74DB9-16B9-4C44-881F-D6E63AD7CBC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f22ec73a-a4ea-46ee-8cde-d3b99558c593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1ba2024c-d659-4af8-924c-872597b2923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ACDA65-B30C-427B-A84F-25AF7E6398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Operating - End of Period</vt:lpstr>
      <vt:lpstr>Operating - Beginning of Period</vt:lpstr>
      <vt:lpstr>Financing - Beginning of Period</vt:lpstr>
      <vt:lpstr>Financing - End of Period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Nathan Smart</dc:creator>
  <cp:keywords/>
  <dc:description/>
  <cp:lastModifiedBy>Landon Parker</cp:lastModifiedBy>
  <cp:revision/>
  <dcterms:created xsi:type="dcterms:W3CDTF">2021-03-10T15:46:02Z</dcterms:created>
  <dcterms:modified xsi:type="dcterms:W3CDTF">2023-02-16T21:08:49Z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0x0101004EDD1EE59449D64C9C9444F641C60337</vt:lpwstr>
  </property>
  <property fmtid="{D5CDD505-2E9C-101B-9397-08002B2CF9AE}" pid="3" name="MediaServiceImageTags">
    <vt:lpwstr/>
  </property>
</Properties>
</file>