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\SLAF Loans\Hardship Loans\"/>
    </mc:Choice>
  </mc:AlternateContent>
  <bookViews>
    <workbookView xWindow="0" yWindow="0" windowWidth="20490" windowHeight="7155"/>
  </bookViews>
  <sheets>
    <sheet name="Projection-By Mon" sheetId="1" r:id="rId1"/>
    <sheet name="Amortization " sheetId="3" r:id="rId2"/>
  </sheets>
  <definedNames>
    <definedName name="_xlnm.Print_Area" localSheetId="1">'Amortization '!$A$1:$F$238</definedName>
    <definedName name="_xlnm.Print_Area" localSheetId="0">'Projection-By Mon'!$A$1:$I$42</definedName>
    <definedName name="_xlnm.Print_Titles" localSheetId="1">'Amortization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33" i="1" l="1"/>
  <c r="I23" i="1"/>
  <c r="I16" i="1"/>
  <c r="E15" i="1"/>
  <c r="B13" i="3" l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12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11" i="3"/>
  <c r="F11" i="3"/>
  <c r="E12" i="3" l="1"/>
  <c r="C7" i="3"/>
  <c r="C130" i="3" l="1"/>
  <c r="C126" i="3"/>
  <c r="C122" i="3"/>
  <c r="C118" i="3"/>
  <c r="C114" i="3"/>
  <c r="C124" i="3"/>
  <c r="C112" i="3"/>
  <c r="C129" i="3"/>
  <c r="C125" i="3"/>
  <c r="C121" i="3"/>
  <c r="C117" i="3"/>
  <c r="C113" i="3"/>
  <c r="C116" i="3"/>
  <c r="C131" i="3"/>
  <c r="C127" i="3"/>
  <c r="C123" i="3"/>
  <c r="C119" i="3"/>
  <c r="C115" i="3"/>
  <c r="C111" i="3"/>
  <c r="C128" i="3"/>
  <c r="C120" i="3"/>
  <c r="C110" i="3"/>
  <c r="C105" i="3"/>
  <c r="C104" i="3"/>
  <c r="C97" i="3"/>
  <c r="C96" i="3"/>
  <c r="C89" i="3"/>
  <c r="C88" i="3"/>
  <c r="C98" i="3"/>
  <c r="C92" i="3"/>
  <c r="C91" i="3"/>
  <c r="C82" i="3"/>
  <c r="C81" i="3"/>
  <c r="C74" i="3"/>
  <c r="C73" i="3"/>
  <c r="C66" i="3"/>
  <c r="C65" i="3"/>
  <c r="C58" i="3"/>
  <c r="C57" i="3"/>
  <c r="C50" i="3"/>
  <c r="C49" i="3"/>
  <c r="C106" i="3"/>
  <c r="C108" i="3"/>
  <c r="C102" i="3"/>
  <c r="C99" i="3"/>
  <c r="C94" i="3"/>
  <c r="C83" i="3"/>
  <c r="C77" i="3"/>
  <c r="C76" i="3"/>
  <c r="C71" i="3"/>
  <c r="C70" i="3"/>
  <c r="C64" i="3"/>
  <c r="C51" i="3"/>
  <c r="C40" i="3"/>
  <c r="C39" i="3"/>
  <c r="C31" i="3"/>
  <c r="C23" i="3"/>
  <c r="C15" i="3"/>
  <c r="C52" i="3"/>
  <c r="C109" i="3"/>
  <c r="C101" i="3"/>
  <c r="C93" i="3"/>
  <c r="C90" i="3"/>
  <c r="C75" i="3"/>
  <c r="C69" i="3"/>
  <c r="C68" i="3"/>
  <c r="C63" i="3"/>
  <c r="C62" i="3"/>
  <c r="C56" i="3"/>
  <c r="C42" i="3"/>
  <c r="C41" i="3"/>
  <c r="C34" i="3"/>
  <c r="C33" i="3"/>
  <c r="C26" i="3"/>
  <c r="C25" i="3"/>
  <c r="C18" i="3"/>
  <c r="C17" i="3"/>
  <c r="C32" i="3"/>
  <c r="C24" i="3"/>
  <c r="C16" i="3"/>
  <c r="D7" i="3"/>
  <c r="E7" i="3" s="1"/>
  <c r="C100" i="3"/>
  <c r="C85" i="3"/>
  <c r="C84" i="3"/>
  <c r="C79" i="3"/>
  <c r="C78" i="3"/>
  <c r="C72" i="3"/>
  <c r="C59" i="3"/>
  <c r="C53" i="3"/>
  <c r="C86" i="3"/>
  <c r="C67" i="3"/>
  <c r="C46" i="3"/>
  <c r="C37" i="3"/>
  <c r="C30" i="3"/>
  <c r="C21" i="3"/>
  <c r="C14" i="3"/>
  <c r="C103" i="3"/>
  <c r="C80" i="3"/>
  <c r="C61" i="3"/>
  <c r="C48" i="3"/>
  <c r="C44" i="3"/>
  <c r="C35" i="3"/>
  <c r="C28" i="3"/>
  <c r="C19" i="3"/>
  <c r="C12" i="3"/>
  <c r="D12" i="3" s="1"/>
  <c r="F12" i="3" s="1"/>
  <c r="C95" i="3"/>
  <c r="C60" i="3"/>
  <c r="C55" i="3"/>
  <c r="C47" i="3"/>
  <c r="C45" i="3"/>
  <c r="C38" i="3"/>
  <c r="C29" i="3"/>
  <c r="C22" i="3"/>
  <c r="C13" i="3"/>
  <c r="C107" i="3"/>
  <c r="C87" i="3"/>
  <c r="C54" i="3"/>
  <c r="C43" i="3"/>
  <c r="C36" i="3"/>
  <c r="C27" i="3"/>
  <c r="C20" i="3"/>
  <c r="C237" i="3" l="1"/>
  <c r="E13" i="3" l="1"/>
  <c r="D13" i="3" l="1"/>
  <c r="F13" i="3" l="1"/>
  <c r="E14" i="3" l="1"/>
  <c r="D14" i="3" l="1"/>
  <c r="F14" i="3" l="1"/>
  <c r="E15" i="3" l="1"/>
  <c r="D15" i="3" l="1"/>
  <c r="F15" i="3" l="1"/>
  <c r="E16" i="3" l="1"/>
  <c r="D16" i="3" s="1"/>
  <c r="F16" i="3" l="1"/>
  <c r="E17" i="3" l="1"/>
  <c r="D17" i="3" s="1"/>
  <c r="F17" i="3" s="1"/>
  <c r="E18" i="3" l="1"/>
  <c r="D18" i="3" s="1"/>
  <c r="F18" i="3" s="1"/>
  <c r="E19" i="3" l="1"/>
  <c r="D19" i="3" s="1"/>
  <c r="F19" i="3" s="1"/>
  <c r="E20" i="3" l="1"/>
  <c r="D20" i="3" s="1"/>
  <c r="F20" i="3" s="1"/>
  <c r="E21" i="3" l="1"/>
  <c r="D21" i="3" s="1"/>
  <c r="F21" i="3" s="1"/>
  <c r="E22" i="3" l="1"/>
  <c r="D22" i="3" s="1"/>
  <c r="F22" i="3" s="1"/>
  <c r="E23" i="3" l="1"/>
  <c r="D23" i="3" s="1"/>
  <c r="F23" i="3" s="1"/>
  <c r="E24" i="3" l="1"/>
  <c r="D24" i="3" s="1"/>
  <c r="F24" i="3" s="1"/>
  <c r="E25" i="3" l="1"/>
  <c r="D25" i="3" s="1"/>
  <c r="F25" i="3" s="1"/>
  <c r="E26" i="3" l="1"/>
  <c r="D26" i="3" s="1"/>
  <c r="F26" i="3" s="1"/>
  <c r="E27" i="3" l="1"/>
  <c r="D27" i="3" s="1"/>
  <c r="F27" i="3" s="1"/>
  <c r="E28" i="3" l="1"/>
  <c r="D28" i="3" s="1"/>
  <c r="F28" i="3" s="1"/>
  <c r="E29" i="3" l="1"/>
  <c r="D29" i="3" s="1"/>
  <c r="F29" i="3" s="1"/>
  <c r="E30" i="3" l="1"/>
  <c r="D30" i="3" s="1"/>
  <c r="F30" i="3" s="1"/>
  <c r="E31" i="3" l="1"/>
  <c r="D31" i="3" s="1"/>
  <c r="F31" i="3" s="1"/>
  <c r="E32" i="3" l="1"/>
  <c r="D32" i="3" s="1"/>
  <c r="F32" i="3" s="1"/>
  <c r="E33" i="3" l="1"/>
  <c r="D33" i="3" s="1"/>
  <c r="F33" i="3" s="1"/>
  <c r="E34" i="3" l="1"/>
  <c r="D34" i="3" s="1"/>
  <c r="F34" i="3" s="1"/>
  <c r="E35" i="3" l="1"/>
  <c r="D35" i="3" s="1"/>
  <c r="F35" i="3" s="1"/>
  <c r="E36" i="3" l="1"/>
  <c r="D36" i="3" s="1"/>
  <c r="F36" i="3" s="1"/>
  <c r="E37" i="3" l="1"/>
  <c r="D37" i="3" s="1"/>
  <c r="F37" i="3" s="1"/>
  <c r="E38" i="3" l="1"/>
  <c r="D38" i="3" s="1"/>
  <c r="F38" i="3" s="1"/>
  <c r="E39" i="3" l="1"/>
  <c r="D39" i="3" s="1"/>
  <c r="F39" i="3" s="1"/>
  <c r="E40" i="3" l="1"/>
  <c r="D40" i="3" s="1"/>
  <c r="F40" i="3" s="1"/>
  <c r="E41" i="3" l="1"/>
  <c r="D41" i="3" s="1"/>
  <c r="F41" i="3" s="1"/>
  <c r="E42" i="3" l="1"/>
  <c r="D42" i="3" s="1"/>
  <c r="F42" i="3" s="1"/>
  <c r="E43" i="3" l="1"/>
  <c r="D43" i="3" s="1"/>
  <c r="F43" i="3" s="1"/>
  <c r="E44" i="3" l="1"/>
  <c r="D44" i="3" s="1"/>
  <c r="F44" i="3" s="1"/>
  <c r="E45" i="3" l="1"/>
  <c r="D45" i="3" s="1"/>
  <c r="F45" i="3" s="1"/>
  <c r="E46" i="3" l="1"/>
  <c r="D46" i="3" s="1"/>
  <c r="F46" i="3" s="1"/>
  <c r="E47" i="3" l="1"/>
  <c r="D47" i="3" s="1"/>
  <c r="F47" i="3" s="1"/>
  <c r="E48" i="3" l="1"/>
  <c r="D48" i="3" s="1"/>
  <c r="F48" i="3" s="1"/>
  <c r="E49" i="3" l="1"/>
  <c r="D49" i="3" s="1"/>
  <c r="F49" i="3" s="1"/>
  <c r="E50" i="3" l="1"/>
  <c r="D50" i="3" s="1"/>
  <c r="F50" i="3" s="1"/>
  <c r="E51" i="3" l="1"/>
  <c r="D51" i="3" s="1"/>
  <c r="F51" i="3" s="1"/>
  <c r="E52" i="3" l="1"/>
  <c r="D52" i="3" s="1"/>
  <c r="F52" i="3" s="1"/>
  <c r="E53" i="3" l="1"/>
  <c r="D53" i="3" s="1"/>
  <c r="F53" i="3" s="1"/>
  <c r="E54" i="3" l="1"/>
  <c r="D54" i="3" s="1"/>
  <c r="F54" i="3" s="1"/>
  <c r="E55" i="3" l="1"/>
  <c r="D55" i="3" s="1"/>
  <c r="F55" i="3" s="1"/>
  <c r="E56" i="3" l="1"/>
  <c r="D56" i="3" s="1"/>
  <c r="F56" i="3" s="1"/>
  <c r="E57" i="3" l="1"/>
  <c r="D57" i="3" s="1"/>
  <c r="F57" i="3" s="1"/>
  <c r="E58" i="3" l="1"/>
  <c r="D58" i="3" s="1"/>
  <c r="F58" i="3" s="1"/>
  <c r="E59" i="3" l="1"/>
  <c r="D59" i="3" s="1"/>
  <c r="F59" i="3" s="1"/>
  <c r="E60" i="3" l="1"/>
  <c r="D60" i="3" s="1"/>
  <c r="F60" i="3" s="1"/>
  <c r="E61" i="3" l="1"/>
  <c r="D61" i="3" s="1"/>
  <c r="F61" i="3" s="1"/>
  <c r="E62" i="3" l="1"/>
  <c r="D62" i="3" s="1"/>
  <c r="F62" i="3" s="1"/>
  <c r="E63" i="3" l="1"/>
  <c r="D63" i="3" s="1"/>
  <c r="F63" i="3" s="1"/>
  <c r="E64" i="3" l="1"/>
  <c r="D64" i="3" s="1"/>
  <c r="F64" i="3" s="1"/>
  <c r="E65" i="3" l="1"/>
  <c r="D65" i="3" s="1"/>
  <c r="F65" i="3"/>
  <c r="E66" i="3" l="1"/>
  <c r="D66" i="3" s="1"/>
  <c r="F66" i="3" s="1"/>
  <c r="E67" i="3" l="1"/>
  <c r="D67" i="3" s="1"/>
  <c r="F67" i="3" s="1"/>
  <c r="E68" i="3" l="1"/>
  <c r="D68" i="3" s="1"/>
  <c r="F68" i="3" s="1"/>
  <c r="E69" i="3" l="1"/>
  <c r="D69" i="3" s="1"/>
  <c r="F69" i="3" s="1"/>
  <c r="E70" i="3" l="1"/>
  <c r="D70" i="3" s="1"/>
  <c r="F70" i="3" s="1"/>
  <c r="E71" i="3" l="1"/>
  <c r="D71" i="3" s="1"/>
  <c r="F71" i="3" s="1"/>
  <c r="E72" i="3" l="1"/>
  <c r="D72" i="3" s="1"/>
  <c r="F72" i="3" s="1"/>
  <c r="E73" i="3" l="1"/>
  <c r="D73" i="3" s="1"/>
  <c r="F73" i="3" s="1"/>
  <c r="E74" i="3" l="1"/>
  <c r="D74" i="3" s="1"/>
  <c r="F74" i="3" s="1"/>
  <c r="E75" i="3" l="1"/>
  <c r="D75" i="3" s="1"/>
  <c r="F75" i="3" s="1"/>
  <c r="E76" i="3" l="1"/>
  <c r="D76" i="3" s="1"/>
  <c r="F76" i="3" s="1"/>
  <c r="E77" i="3" l="1"/>
  <c r="D77" i="3" s="1"/>
  <c r="F77" i="3" s="1"/>
  <c r="E78" i="3" l="1"/>
  <c r="D78" i="3" s="1"/>
  <c r="F78" i="3" s="1"/>
  <c r="E79" i="3" l="1"/>
  <c r="D79" i="3" s="1"/>
  <c r="F79" i="3"/>
  <c r="E80" i="3" l="1"/>
  <c r="D80" i="3" s="1"/>
  <c r="F80" i="3" s="1"/>
  <c r="E81" i="3" l="1"/>
  <c r="D81" i="3" s="1"/>
  <c r="F81" i="3" s="1"/>
  <c r="E82" i="3" l="1"/>
  <c r="D82" i="3" s="1"/>
  <c r="F82" i="3" s="1"/>
  <c r="E83" i="3" l="1"/>
  <c r="D83" i="3" s="1"/>
  <c r="F83" i="3" s="1"/>
  <c r="E84" i="3" l="1"/>
  <c r="D84" i="3" s="1"/>
  <c r="F84" i="3" s="1"/>
  <c r="E85" i="3" l="1"/>
  <c r="D85" i="3" s="1"/>
  <c r="F85" i="3" s="1"/>
  <c r="E86" i="3" l="1"/>
  <c r="D86" i="3" s="1"/>
  <c r="F86" i="3" s="1"/>
  <c r="E87" i="3" l="1"/>
  <c r="D87" i="3" s="1"/>
  <c r="F87" i="3" s="1"/>
  <c r="E88" i="3" l="1"/>
  <c r="D88" i="3" s="1"/>
  <c r="F88" i="3" s="1"/>
  <c r="E89" i="3" l="1"/>
  <c r="D89" i="3" s="1"/>
  <c r="F89" i="3" s="1"/>
  <c r="E90" i="3" l="1"/>
  <c r="D90" i="3" s="1"/>
  <c r="F90" i="3" s="1"/>
  <c r="E91" i="3" l="1"/>
  <c r="D91" i="3" s="1"/>
  <c r="F91" i="3" s="1"/>
  <c r="E92" i="3" l="1"/>
  <c r="D92" i="3" s="1"/>
  <c r="F92" i="3" s="1"/>
  <c r="E93" i="3" l="1"/>
  <c r="D93" i="3" s="1"/>
  <c r="F93" i="3" s="1"/>
  <c r="E94" i="3" l="1"/>
  <c r="D94" i="3" s="1"/>
  <c r="F94" i="3" s="1"/>
  <c r="E95" i="3" l="1"/>
  <c r="D95" i="3" s="1"/>
  <c r="F95" i="3" s="1"/>
  <c r="E96" i="3" l="1"/>
  <c r="D96" i="3" s="1"/>
  <c r="F96" i="3"/>
  <c r="E97" i="3" l="1"/>
  <c r="D97" i="3" s="1"/>
  <c r="F97" i="3" s="1"/>
  <c r="E98" i="3" l="1"/>
  <c r="D98" i="3" s="1"/>
  <c r="F98" i="3" s="1"/>
  <c r="E99" i="3" l="1"/>
  <c r="D99" i="3" s="1"/>
  <c r="F99" i="3" s="1"/>
  <c r="E100" i="3" l="1"/>
  <c r="D100" i="3" s="1"/>
  <c r="F100" i="3" s="1"/>
  <c r="E101" i="3" l="1"/>
  <c r="D101" i="3" s="1"/>
  <c r="F101" i="3" s="1"/>
  <c r="E102" i="3" l="1"/>
  <c r="D102" i="3" s="1"/>
  <c r="F102" i="3"/>
  <c r="E103" i="3" l="1"/>
  <c r="D103" i="3" s="1"/>
  <c r="F103" i="3" s="1"/>
  <c r="E104" i="3" l="1"/>
  <c r="D104" i="3" s="1"/>
  <c r="F104" i="3" s="1"/>
  <c r="E105" i="3" l="1"/>
  <c r="D105" i="3" s="1"/>
  <c r="F105" i="3" s="1"/>
  <c r="E106" i="3" l="1"/>
  <c r="D106" i="3" s="1"/>
  <c r="F106" i="3" s="1"/>
  <c r="E107" i="3" l="1"/>
  <c r="D107" i="3" s="1"/>
  <c r="F107" i="3" s="1"/>
  <c r="E108" i="3" l="1"/>
  <c r="D108" i="3" s="1"/>
  <c r="F108" i="3" s="1"/>
  <c r="E109" i="3" l="1"/>
  <c r="D109" i="3" l="1"/>
  <c r="F109" i="3" l="1"/>
  <c r="E110" i="3" s="1"/>
  <c r="D110" i="3" l="1"/>
  <c r="I17" i="1"/>
  <c r="I18" i="1"/>
  <c r="I19" i="1"/>
  <c r="I20" i="1"/>
  <c r="I21" i="1"/>
  <c r="I22" i="1"/>
  <c r="I24" i="1"/>
  <c r="F15" i="1"/>
  <c r="G15" i="1"/>
  <c r="H15" i="1"/>
  <c r="H26" i="1" s="1"/>
  <c r="H35" i="1"/>
  <c r="F110" i="3" l="1"/>
  <c r="E111" i="3" s="1"/>
  <c r="H37" i="1"/>
  <c r="H40" i="1" s="1"/>
  <c r="D111" i="3" l="1"/>
  <c r="G35" i="1"/>
  <c r="F35" i="1"/>
  <c r="E35" i="1"/>
  <c r="I34" i="1"/>
  <c r="I32" i="1"/>
  <c r="I31" i="1"/>
  <c r="I30" i="1"/>
  <c r="I29" i="1"/>
  <c r="G26" i="1"/>
  <c r="G37" i="1" s="1"/>
  <c r="G40" i="1" s="1"/>
  <c r="I25" i="1"/>
  <c r="F26" i="1"/>
  <c r="E26" i="1"/>
  <c r="E10" i="1"/>
  <c r="E39" i="1" s="1"/>
  <c r="E37" i="1" l="1"/>
  <c r="E40" i="1" s="1"/>
  <c r="F111" i="3"/>
  <c r="E112" i="3" s="1"/>
  <c r="F37" i="1"/>
  <c r="F40" i="1" s="1"/>
  <c r="I35" i="1"/>
  <c r="I15" i="1"/>
  <c r="E41" i="1" l="1"/>
  <c r="D112" i="3"/>
  <c r="I26" i="1"/>
  <c r="I37" i="1" s="1"/>
  <c r="F39" i="1" l="1"/>
  <c r="F41" i="1" s="1"/>
  <c r="F112" i="3"/>
  <c r="E113" i="3" s="1"/>
  <c r="G39" i="1" l="1"/>
  <c r="G41" i="1" s="1"/>
  <c r="D113" i="3"/>
  <c r="H39" i="1" l="1"/>
  <c r="H41" i="1" s="1"/>
  <c r="F113" i="3"/>
  <c r="E114" i="3" s="1"/>
  <c r="D114" i="3" l="1"/>
  <c r="F114" i="3" l="1"/>
  <c r="E115" i="3" s="1"/>
  <c r="D115" i="3" s="1"/>
  <c r="F115" i="3" s="1"/>
  <c r="E116" i="3" s="1"/>
  <c r="D116" i="3" s="1"/>
  <c r="F116" i="3" s="1"/>
  <c r="E117" i="3" s="1"/>
  <c r="D117" i="3" s="1"/>
  <c r="F117" i="3" s="1"/>
  <c r="E118" i="3" s="1"/>
  <c r="D118" i="3" s="1"/>
  <c r="F118" i="3" s="1"/>
  <c r="E119" i="3" s="1"/>
  <c r="D119" i="3" s="1"/>
  <c r="F119" i="3" s="1"/>
  <c r="E120" i="3" s="1"/>
  <c r="D120" i="3" s="1"/>
  <c r="F120" i="3" s="1"/>
  <c r="E121" i="3" s="1"/>
  <c r="D121" i="3" s="1"/>
  <c r="F121" i="3" s="1"/>
  <c r="E122" i="3" s="1"/>
  <c r="D122" i="3" s="1"/>
  <c r="F122" i="3" s="1"/>
  <c r="E123" i="3" s="1"/>
  <c r="D123" i="3" s="1"/>
  <c r="F123" i="3" s="1"/>
  <c r="E124" i="3" s="1"/>
  <c r="D124" i="3" s="1"/>
  <c r="F124" i="3" s="1"/>
  <c r="E125" i="3" s="1"/>
  <c r="D125" i="3" s="1"/>
  <c r="F125" i="3" s="1"/>
  <c r="E126" i="3" s="1"/>
  <c r="D126" i="3" s="1"/>
  <c r="F126" i="3" s="1"/>
  <c r="E127" i="3" s="1"/>
  <c r="D127" i="3" s="1"/>
  <c r="F127" i="3" s="1"/>
  <c r="E128" i="3" s="1"/>
  <c r="D128" i="3" s="1"/>
  <c r="F128" i="3" s="1"/>
  <c r="E129" i="3" s="1"/>
  <c r="D129" i="3" s="1"/>
  <c r="F129" i="3" s="1"/>
  <c r="E130" i="3" s="1"/>
  <c r="D130" i="3" s="1"/>
  <c r="F130" i="3" s="1"/>
  <c r="E131" i="3" s="1"/>
  <c r="D131" i="3" l="1"/>
  <c r="E237" i="3"/>
  <c r="F131" i="3" l="1"/>
  <c r="D237" i="3"/>
</calcChain>
</file>

<file path=xl/comments1.xml><?xml version="1.0" encoding="utf-8"?>
<comments xmlns="http://schemas.openxmlformats.org/spreadsheetml/2006/main">
  <authors>
    <author>Barnes, LaWanda</author>
  </authors>
  <commentList>
    <comment ref="A19" authorId="0" shapeId="0">
      <text>
        <r>
          <rPr>
            <sz val="9"/>
            <color indexed="81"/>
            <rFont val="Tahoma"/>
            <family val="2"/>
          </rPr>
          <t>Tuition - Actual cash received or scheduled FACTS payments,  not accrued</t>
        </r>
      </text>
    </comment>
  </commentList>
</comments>
</file>

<file path=xl/sharedStrings.xml><?xml version="1.0" encoding="utf-8"?>
<sst xmlns="http://schemas.openxmlformats.org/spreadsheetml/2006/main" count="52" uniqueCount="52">
  <si>
    <t>Cash Projection</t>
  </si>
  <si>
    <t>Cash Receipts</t>
  </si>
  <si>
    <t>Total</t>
  </si>
  <si>
    <t>Offertory Deposits</t>
  </si>
  <si>
    <t>Gifts from Parish organizations &amp; Other Unrestricted</t>
  </si>
  <si>
    <t>Archdiocese Grant Revenue</t>
  </si>
  <si>
    <t>Other Grants</t>
  </si>
  <si>
    <t>Fundraising &amp; Other Receipts</t>
  </si>
  <si>
    <t>Total Cash Receipts</t>
  </si>
  <si>
    <t>Expenses</t>
  </si>
  <si>
    <t>Personnel</t>
  </si>
  <si>
    <t>Supplies</t>
  </si>
  <si>
    <t>Fees &amp; Services</t>
  </si>
  <si>
    <t xml:space="preserve">Occupancy </t>
  </si>
  <si>
    <t>Total Expenses</t>
  </si>
  <si>
    <t>( No. of Sundays)</t>
  </si>
  <si>
    <t>Holy Days/ Holidays</t>
  </si>
  <si>
    <t>Loan No.:  90xxx</t>
  </si>
  <si>
    <t>Principal:</t>
  </si>
  <si>
    <t>Full Rate:</t>
  </si>
  <si>
    <t>Period (months):</t>
  </si>
  <si>
    <t>Beginning Date:</t>
  </si>
  <si>
    <t>Payment:</t>
  </si>
  <si>
    <t>(P&amp;I)</t>
  </si>
  <si>
    <t>Amortization (full rate) %</t>
  </si>
  <si>
    <t>Date</t>
  </si>
  <si>
    <t>Pmt No</t>
  </si>
  <si>
    <t>Payment</t>
  </si>
  <si>
    <t>Principal</t>
  </si>
  <si>
    <t>Interest</t>
  </si>
  <si>
    <t>Balance</t>
  </si>
  <si>
    <t xml:space="preserve">Total: </t>
  </si>
  <si>
    <t>Parish X EXAMPLE</t>
  </si>
  <si>
    <t>SLAF Accounts (Unrestricted)</t>
  </si>
  <si>
    <t>UNDISTRIBUTED EARNINGS-EARLY PAY OUT</t>
  </si>
  <si>
    <r>
      <t xml:space="preserve">Assessments </t>
    </r>
    <r>
      <rPr>
        <i/>
        <sz val="9"/>
        <color rgb="FFFF0000"/>
        <rFont val="Calibri"/>
        <family val="2"/>
        <scheme val="minor"/>
      </rPr>
      <t>(less consolidated billing</t>
    </r>
    <r>
      <rPr>
        <sz val="11"/>
        <color rgb="FFFF0000"/>
        <rFont val="Calibri"/>
        <family val="2"/>
        <scheme val="minor"/>
      </rPr>
      <t>)</t>
    </r>
  </si>
  <si>
    <t>Prepared XX/XX/2020</t>
  </si>
  <si>
    <t>Unrestricted Checking Balance @ xx/xx/xx</t>
  </si>
  <si>
    <t>Avg weekly offetory, incl elctronic</t>
  </si>
  <si>
    <t>AP Balance (Vendors only) -xx/xx/xx</t>
  </si>
  <si>
    <t>Payroll taxes-(to be paid xx/xx)</t>
  </si>
  <si>
    <t>Special Collections Payable @ xx/xx/xx</t>
  </si>
  <si>
    <t>Adjusted Balance @ XX/XX/XX</t>
  </si>
  <si>
    <t xml:space="preserve">Other School Pymts </t>
  </si>
  <si>
    <t>Tuition &amp; Other School Fees (K-8)</t>
  </si>
  <si>
    <t>Othe Revenue</t>
  </si>
  <si>
    <t>Beginning Adj Cash Balance</t>
  </si>
  <si>
    <t>Add: Net Surplus (Deficit)</t>
  </si>
  <si>
    <t>Projected surplus (Deficit)</t>
  </si>
  <si>
    <t>Other Expenses</t>
  </si>
  <si>
    <t>Ending Cash Balance</t>
  </si>
  <si>
    <t>PROJECTED CASH NEED THROUGH 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</si>
</sst>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6">
    <xf numFmtId="0" fontId="0" fillId="0" borderId="0" xfId="0"/>
    <xf numFmtId="14" fontId="4" fillId="4" borderId="0" xfId="4" applyNumberFormat="1" applyFont="1" applyFill="1" applyBorder="1"/>
    <xf numFmtId="0" fontId="3" fillId="4" borderId="0" xfId="4" applyFill="1" applyBorder="1"/>
    <xf numFmtId="43" fontId="0" fillId="0" borderId="0" xfId="5" applyFont="1" applyFill="1" applyBorder="1"/>
    <xf numFmtId="0" fontId="3" fillId="0" borderId="0" xfId="4" applyFill="1"/>
    <xf numFmtId="43" fontId="0" fillId="0" borderId="0" xfId="5" applyFont="1" applyFill="1"/>
    <xf numFmtId="14" fontId="3" fillId="0" borderId="0" xfId="4" applyNumberFormat="1" applyFill="1" applyBorder="1"/>
    <xf numFmtId="0" fontId="3" fillId="0" borderId="0" xfId="4" applyFill="1" applyBorder="1"/>
    <xf numFmtId="8" fontId="0" fillId="0" borderId="0" xfId="5" applyNumberFormat="1" applyFont="1" applyFill="1" applyBorder="1"/>
    <xf numFmtId="0" fontId="5" fillId="0" borderId="0" xfId="4" applyFont="1" applyFill="1" applyBorder="1" applyAlignment="1">
      <alignment horizontal="right"/>
    </xf>
    <xf numFmtId="43" fontId="0" fillId="4" borderId="0" xfId="5" applyFont="1" applyFill="1" applyBorder="1"/>
    <xf numFmtId="43" fontId="6" fillId="0" borderId="0" xfId="5" applyFont="1" applyFill="1" applyBorder="1" applyAlignment="1">
      <alignment horizontal="left"/>
    </xf>
    <xf numFmtId="10" fontId="5" fillId="0" borderId="0" xfId="6" applyNumberFormat="1" applyFont="1" applyFill="1" applyBorder="1"/>
    <xf numFmtId="43" fontId="3" fillId="0" borderId="0" xfId="5" applyFont="1" applyFill="1" applyBorder="1" applyAlignment="1">
      <alignment horizontal="center"/>
    </xf>
    <xf numFmtId="10" fontId="0" fillId="0" borderId="0" xfId="6" applyNumberFormat="1" applyFont="1" applyFill="1" applyBorder="1"/>
    <xf numFmtId="43" fontId="3" fillId="0" borderId="0" xfId="5" applyFont="1" applyFill="1" applyBorder="1"/>
    <xf numFmtId="164" fontId="3" fillId="4" borderId="0" xfId="5" applyNumberFormat="1" applyFont="1" applyFill="1" applyBorder="1"/>
    <xf numFmtId="14" fontId="3" fillId="4" borderId="0" xfId="4" applyNumberFormat="1" applyFill="1" applyBorder="1"/>
    <xf numFmtId="43" fontId="6" fillId="0" borderId="0" xfId="5" applyFont="1" applyFill="1" applyBorder="1"/>
    <xf numFmtId="14" fontId="5" fillId="0" borderId="4" xfId="4" applyNumberFormat="1" applyFont="1" applyFill="1" applyBorder="1"/>
    <xf numFmtId="0" fontId="5" fillId="0" borderId="5" xfId="4" applyFont="1" applyFill="1" applyBorder="1"/>
    <xf numFmtId="14" fontId="5" fillId="0" borderId="8" xfId="4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43" fontId="5" fillId="0" borderId="8" xfId="5" applyFont="1" applyFill="1" applyBorder="1" applyAlignment="1">
      <alignment horizontal="right"/>
    </xf>
    <xf numFmtId="43" fontId="5" fillId="0" borderId="0" xfId="5" applyFont="1" applyFill="1" applyBorder="1" applyAlignment="1">
      <alignment horizontal="right"/>
    </xf>
    <xf numFmtId="43" fontId="5" fillId="0" borderId="9" xfId="5" applyFont="1" applyFill="1" applyBorder="1" applyAlignment="1">
      <alignment horizontal="right"/>
    </xf>
    <xf numFmtId="14" fontId="7" fillId="0" borderId="0" xfId="4" applyNumberFormat="1" applyFont="1" applyFill="1" applyBorder="1"/>
    <xf numFmtId="39" fontId="0" fillId="0" borderId="8" xfId="5" applyNumberFormat="1" applyFont="1" applyFill="1" applyBorder="1"/>
    <xf numFmtId="39" fontId="0" fillId="0" borderId="0" xfId="5" applyNumberFormat="1" applyFont="1" applyFill="1" applyBorder="1"/>
    <xf numFmtId="39" fontId="0" fillId="0" borderId="9" xfId="5" applyNumberFormat="1" applyFont="1" applyFill="1" applyBorder="1"/>
    <xf numFmtId="0" fontId="3" fillId="0" borderId="0" xfId="4" applyFill="1" applyBorder="1" applyAlignment="1">
      <alignment horizontal="center"/>
    </xf>
    <xf numFmtId="14" fontId="3" fillId="0" borderId="8" xfId="4" applyNumberFormat="1" applyFill="1" applyBorder="1"/>
    <xf numFmtId="0" fontId="5" fillId="0" borderId="0" xfId="4" applyFont="1" applyFill="1"/>
    <xf numFmtId="43" fontId="5" fillId="0" borderId="0" xfId="5" applyFont="1" applyFill="1"/>
    <xf numFmtId="14" fontId="5" fillId="0" borderId="8" xfId="4" applyNumberFormat="1" applyFont="1" applyFill="1" applyBorder="1" applyAlignment="1">
      <alignment horizontal="right"/>
    </xf>
    <xf numFmtId="0" fontId="5" fillId="0" borderId="0" xfId="4" applyFont="1" applyFill="1" applyBorder="1"/>
    <xf numFmtId="39" fontId="5" fillId="0" borderId="8" xfId="5" applyNumberFormat="1" applyFont="1" applyFill="1" applyBorder="1"/>
    <xf numFmtId="39" fontId="5" fillId="0" borderId="0" xfId="5" applyNumberFormat="1" applyFont="1" applyFill="1" applyBorder="1"/>
    <xf numFmtId="39" fontId="5" fillId="0" borderId="9" xfId="5" applyNumberFormat="1" applyFont="1" applyFill="1" applyBorder="1"/>
    <xf numFmtId="14" fontId="3" fillId="0" borderId="10" xfId="4" applyNumberFormat="1" applyFill="1" applyBorder="1"/>
    <xf numFmtId="0" fontId="3" fillId="0" borderId="2" xfId="4" applyFill="1" applyBorder="1"/>
    <xf numFmtId="43" fontId="0" fillId="0" borderId="10" xfId="5" applyFont="1" applyFill="1" applyBorder="1"/>
    <xf numFmtId="43" fontId="0" fillId="0" borderId="2" xfId="5" applyFont="1" applyFill="1" applyBorder="1"/>
    <xf numFmtId="43" fontId="0" fillId="0" borderId="11" xfId="5" applyFont="1" applyFill="1" applyBorder="1"/>
    <xf numFmtId="14" fontId="3" fillId="0" borderId="0" xfId="4" applyNumberFormat="1" applyFill="1"/>
    <xf numFmtId="0" fontId="9" fillId="0" borderId="0" xfId="1" applyFont="1"/>
    <xf numFmtId="44" fontId="10" fillId="0" borderId="0" xfId="2" applyFont="1" applyFill="1"/>
    <xf numFmtId="0" fontId="9" fillId="0" borderId="0" xfId="1" applyFont="1" applyFill="1"/>
    <xf numFmtId="0" fontId="10" fillId="0" borderId="0" xfId="1" applyFont="1" applyFill="1"/>
    <xf numFmtId="43" fontId="10" fillId="0" borderId="0" xfId="3" applyFont="1"/>
    <xf numFmtId="0" fontId="9" fillId="0" borderId="0" xfId="1" applyFont="1" applyAlignment="1">
      <alignment wrapText="1"/>
    </xf>
    <xf numFmtId="44" fontId="9" fillId="0" borderId="0" xfId="2" applyFont="1"/>
    <xf numFmtId="44" fontId="9" fillId="0" borderId="0" xfId="2" applyFont="1" applyFill="1"/>
    <xf numFmtId="44" fontId="9" fillId="0" borderId="0" xfId="1" applyNumberFormat="1" applyFont="1"/>
    <xf numFmtId="0" fontId="8" fillId="0" borderId="0" xfId="1" applyFont="1"/>
    <xf numFmtId="44" fontId="8" fillId="0" borderId="0" xfId="2" applyFont="1"/>
    <xf numFmtId="44" fontId="8" fillId="0" borderId="0" xfId="2" applyFont="1" applyFill="1" applyBorder="1"/>
    <xf numFmtId="44" fontId="8" fillId="0" borderId="0" xfId="2" applyFont="1" applyBorder="1"/>
    <xf numFmtId="0" fontId="8" fillId="0" borderId="0" xfId="1" applyFont="1" applyBorder="1"/>
    <xf numFmtId="0" fontId="8" fillId="0" borderId="0" xfId="1" applyFont="1" applyFill="1" applyBorder="1"/>
    <xf numFmtId="0" fontId="11" fillId="0" borderId="0" xfId="1" applyFont="1" applyFill="1" applyBorder="1"/>
    <xf numFmtId="43" fontId="11" fillId="0" borderId="0" xfId="3" applyFont="1"/>
    <xf numFmtId="17" fontId="8" fillId="0" borderId="0" xfId="2" applyNumberFormat="1" applyFont="1" applyFill="1" applyAlignment="1">
      <alignment horizontal="center"/>
    </xf>
    <xf numFmtId="17" fontId="8" fillId="0" borderId="0" xfId="2" applyNumberFormat="1" applyFont="1" applyFill="1" applyAlignment="1">
      <alignment horizontal="center" wrapText="1"/>
    </xf>
    <xf numFmtId="0" fontId="11" fillId="0" borderId="0" xfId="1" applyFont="1" applyFill="1"/>
    <xf numFmtId="0" fontId="8" fillId="0" borderId="0" xfId="1" applyFont="1" applyFill="1"/>
    <xf numFmtId="43" fontId="11" fillId="0" borderId="0" xfId="3" applyFont="1" applyFill="1" applyAlignment="1">
      <alignment wrapText="1"/>
    </xf>
    <xf numFmtId="43" fontId="11" fillId="0" borderId="0" xfId="3" applyFont="1" applyAlignment="1"/>
    <xf numFmtId="43" fontId="11" fillId="0" borderId="0" xfId="3" applyFont="1" applyAlignment="1">
      <alignment wrapText="1"/>
    </xf>
    <xf numFmtId="43" fontId="10" fillId="0" borderId="0" xfId="3" applyFont="1" applyFill="1"/>
    <xf numFmtId="44" fontId="8" fillId="0" borderId="0" xfId="2" applyFont="1" applyFill="1"/>
    <xf numFmtId="43" fontId="10" fillId="3" borderId="0" xfId="3" applyFont="1" applyFill="1"/>
    <xf numFmtId="0" fontId="12" fillId="0" borderId="0" xfId="1" applyFont="1" applyFill="1"/>
    <xf numFmtId="0" fontId="12" fillId="0" borderId="0" xfId="1" applyFont="1"/>
    <xf numFmtId="41" fontId="9" fillId="0" borderId="0" xfId="1" applyNumberFormat="1" applyFont="1" applyFill="1"/>
    <xf numFmtId="41" fontId="9" fillId="0" borderId="3" xfId="1" applyNumberFormat="1" applyFont="1" applyFill="1" applyBorder="1"/>
    <xf numFmtId="42" fontId="9" fillId="0" borderId="0" xfId="1" applyNumberFormat="1" applyFont="1" applyFill="1"/>
    <xf numFmtId="42" fontId="8" fillId="0" borderId="0" xfId="1" applyNumberFormat="1" applyFont="1"/>
    <xf numFmtId="42" fontId="8" fillId="0" borderId="0" xfId="1" applyNumberFormat="1" applyFont="1" applyFill="1"/>
    <xf numFmtId="41" fontId="8" fillId="0" borderId="0" xfId="1" applyNumberFormat="1" applyFont="1"/>
    <xf numFmtId="41" fontId="8" fillId="0" borderId="0" xfId="1" applyNumberFormat="1" applyFont="1" applyFill="1"/>
    <xf numFmtId="0" fontId="3" fillId="0" borderId="0" xfId="4" applyFont="1" applyFill="1" applyBorder="1"/>
    <xf numFmtId="0" fontId="14" fillId="0" borderId="0" xfId="1" applyFont="1"/>
    <xf numFmtId="44" fontId="14" fillId="0" borderId="0" xfId="2" applyFont="1"/>
    <xf numFmtId="1" fontId="14" fillId="2" borderId="0" xfId="2" applyNumberFormat="1" applyFont="1" applyFill="1" applyAlignment="1">
      <alignment horizontal="center"/>
    </xf>
    <xf numFmtId="1" fontId="14" fillId="2" borderId="0" xfId="1" applyNumberFormat="1" applyFont="1" applyFill="1"/>
    <xf numFmtId="0" fontId="14" fillId="0" borderId="0" xfId="1" applyFont="1" applyFill="1"/>
    <xf numFmtId="43" fontId="14" fillId="0" borderId="0" xfId="3" applyFont="1"/>
    <xf numFmtId="0" fontId="13" fillId="0" borderId="0" xfId="1" applyFont="1"/>
    <xf numFmtId="41" fontId="9" fillId="0" borderId="0" xfId="2" applyNumberFormat="1" applyFont="1" applyFill="1"/>
    <xf numFmtId="42" fontId="9" fillId="0" borderId="0" xfId="2" applyNumberFormat="1" applyFont="1" applyFill="1"/>
    <xf numFmtId="42" fontId="8" fillId="0" borderId="1" xfId="2" applyNumberFormat="1" applyFont="1" applyFill="1" applyBorder="1"/>
    <xf numFmtId="41" fontId="9" fillId="0" borderId="2" xfId="1" applyNumberFormat="1" applyFont="1" applyFill="1" applyBorder="1"/>
    <xf numFmtId="41" fontId="9" fillId="0" borderId="0" xfId="1" applyNumberFormat="1" applyFont="1"/>
    <xf numFmtId="41" fontId="8" fillId="0" borderId="1" xfId="1" applyNumberFormat="1" applyFont="1" applyBorder="1"/>
    <xf numFmtId="41" fontId="12" fillId="0" borderId="1" xfId="1" applyNumberFormat="1" applyFont="1" applyFill="1" applyBorder="1"/>
    <xf numFmtId="41" fontId="12" fillId="0" borderId="0" xfId="1" applyNumberFormat="1" applyFont="1"/>
    <xf numFmtId="41" fontId="12" fillId="0" borderId="0" xfId="1" applyNumberFormat="1" applyFont="1" applyFill="1"/>
    <xf numFmtId="42" fontId="9" fillId="0" borderId="0" xfId="1" applyNumberFormat="1" applyFont="1" applyFill="1" applyBorder="1"/>
    <xf numFmtId="44" fontId="14" fillId="0" borderId="0" xfId="2" applyFont="1" applyFill="1"/>
    <xf numFmtId="42" fontId="8" fillId="0" borderId="1" xfId="1" applyNumberFormat="1" applyFont="1" applyBorder="1"/>
    <xf numFmtId="42" fontId="8" fillId="5" borderId="0" xfId="1" applyNumberFormat="1" applyFont="1" applyFill="1"/>
    <xf numFmtId="0" fontId="8" fillId="0" borderId="0" xfId="1" applyFont="1" applyAlignment="1">
      <alignment horizontal="center"/>
    </xf>
    <xf numFmtId="43" fontId="5" fillId="4" borderId="6" xfId="5" applyFont="1" applyFill="1" applyBorder="1" applyAlignment="1">
      <alignment horizontal="center"/>
    </xf>
    <xf numFmtId="43" fontId="5" fillId="4" borderId="1" xfId="5" applyFont="1" applyFill="1" applyBorder="1" applyAlignment="1">
      <alignment horizontal="center"/>
    </xf>
    <xf numFmtId="43" fontId="5" fillId="4" borderId="7" xfId="5" applyFont="1" applyFill="1" applyBorder="1" applyAlignment="1">
      <alignment horizontal="center"/>
    </xf>
  </cellXfs>
  <cellStyles count="7">
    <cellStyle name="Comma 2" xfId="3"/>
    <cellStyle name="Comma 3" xfId="5"/>
    <cellStyle name="Currency 2" xfId="2"/>
    <cellStyle name="Normal" xfId="0" builtinId="0"/>
    <cellStyle name="Normal 2" xfId="4"/>
    <cellStyle name="Normal 5" xfId="1"/>
    <cellStyle name="Percent 2" xfId="6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9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numFmt numFmtId="7" formatCode="#,##0.00_);\(#,##0.00\)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11:F235" headerRowCount="0" totalsRowShown="0" headerRowDxfId="14" dataDxfId="13" tableBorderDxfId="12">
  <tableColumns count="6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 dataDxfId="4"/>
    <tableColumn id="5" name="Column5" headerRowDxfId="3" dataDxfId="2"/>
    <tableColumn id="6" name="Column6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Normal="100" workbookViewId="0">
      <selection activeCell="F20" sqref="F20"/>
    </sheetView>
  </sheetViews>
  <sheetFormatPr defaultRowHeight="15" x14ac:dyDescent="0.25"/>
  <cols>
    <col min="1" max="3" width="9.140625" style="45"/>
    <col min="4" max="4" width="12.28515625" style="45" customWidth="1"/>
    <col min="5" max="5" width="14.28515625" style="45" bestFit="1" customWidth="1"/>
    <col min="6" max="8" width="13.42578125" style="45" customWidth="1"/>
    <col min="9" max="9" width="15.5703125" style="47" customWidth="1"/>
    <col min="10" max="10" width="9.140625" style="48" customWidth="1"/>
    <col min="11" max="12" width="9.140625" style="47" customWidth="1"/>
    <col min="13" max="13" width="9.140625" style="45"/>
    <col min="14" max="14" width="10.42578125" style="49" bestFit="1" customWidth="1"/>
    <col min="15" max="15" width="9.140625" style="49"/>
    <col min="16" max="16" width="12.7109375" style="49" bestFit="1" customWidth="1"/>
    <col min="17" max="17" width="11.7109375" style="49" bestFit="1" customWidth="1"/>
    <col min="18" max="18" width="9.5703125" style="49" bestFit="1" customWidth="1"/>
    <col min="19" max="246" width="9.140625" style="45"/>
    <col min="247" max="247" width="12.28515625" style="45" customWidth="1"/>
    <col min="248" max="248" width="13.42578125" style="45" bestFit="1" customWidth="1"/>
    <col min="249" max="249" width="1" style="45" customWidth="1"/>
    <col min="250" max="250" width="13.42578125" style="45" customWidth="1"/>
    <col min="251" max="251" width="1" style="45" customWidth="1"/>
    <col min="252" max="252" width="13.42578125" style="45" customWidth="1"/>
    <col min="253" max="253" width="1" style="45" customWidth="1"/>
    <col min="254" max="254" width="13.42578125" style="45" customWidth="1"/>
    <col min="255" max="255" width="1" style="45" customWidth="1"/>
    <col min="256" max="256" width="13.42578125" style="45" customWidth="1"/>
    <col min="257" max="257" width="1" style="45" customWidth="1"/>
    <col min="258" max="258" width="13.42578125" style="45" customWidth="1"/>
    <col min="259" max="259" width="1" style="45" customWidth="1"/>
    <col min="260" max="260" width="13.42578125" style="45" customWidth="1"/>
    <col min="261" max="261" width="1" style="45" customWidth="1"/>
    <col min="262" max="262" width="13.42578125" style="45" customWidth="1"/>
    <col min="263" max="263" width="1" style="45" customWidth="1"/>
    <col min="264" max="264" width="13.42578125" style="45" customWidth="1"/>
    <col min="265" max="265" width="14.28515625" style="45" bestFit="1" customWidth="1"/>
    <col min="266" max="268" width="9.140625" style="45" customWidth="1"/>
    <col min="269" max="269" width="9.140625" style="45"/>
    <col min="270" max="270" width="10.42578125" style="45" bestFit="1" customWidth="1"/>
    <col min="271" max="271" width="9.140625" style="45"/>
    <col min="272" max="272" width="12.7109375" style="45" bestFit="1" customWidth="1"/>
    <col min="273" max="273" width="11.7109375" style="45" bestFit="1" customWidth="1"/>
    <col min="274" max="274" width="9.5703125" style="45" bestFit="1" customWidth="1"/>
    <col min="275" max="502" width="9.140625" style="45"/>
    <col min="503" max="503" width="12.28515625" style="45" customWidth="1"/>
    <col min="504" max="504" width="13.42578125" style="45" bestFit="1" customWidth="1"/>
    <col min="505" max="505" width="1" style="45" customWidth="1"/>
    <col min="506" max="506" width="13.42578125" style="45" customWidth="1"/>
    <col min="507" max="507" width="1" style="45" customWidth="1"/>
    <col min="508" max="508" width="13.42578125" style="45" customWidth="1"/>
    <col min="509" max="509" width="1" style="45" customWidth="1"/>
    <col min="510" max="510" width="13.42578125" style="45" customWidth="1"/>
    <col min="511" max="511" width="1" style="45" customWidth="1"/>
    <col min="512" max="512" width="13.42578125" style="45" customWidth="1"/>
    <col min="513" max="513" width="1" style="45" customWidth="1"/>
    <col min="514" max="514" width="13.42578125" style="45" customWidth="1"/>
    <col min="515" max="515" width="1" style="45" customWidth="1"/>
    <col min="516" max="516" width="13.42578125" style="45" customWidth="1"/>
    <col min="517" max="517" width="1" style="45" customWidth="1"/>
    <col min="518" max="518" width="13.42578125" style="45" customWidth="1"/>
    <col min="519" max="519" width="1" style="45" customWidth="1"/>
    <col min="520" max="520" width="13.42578125" style="45" customWidth="1"/>
    <col min="521" max="521" width="14.28515625" style="45" bestFit="1" customWidth="1"/>
    <col min="522" max="524" width="9.140625" style="45" customWidth="1"/>
    <col min="525" max="525" width="9.140625" style="45"/>
    <col min="526" max="526" width="10.42578125" style="45" bestFit="1" customWidth="1"/>
    <col min="527" max="527" width="9.140625" style="45"/>
    <col min="528" max="528" width="12.7109375" style="45" bestFit="1" customWidth="1"/>
    <col min="529" max="529" width="11.7109375" style="45" bestFit="1" customWidth="1"/>
    <col min="530" max="530" width="9.5703125" style="45" bestFit="1" customWidth="1"/>
    <col min="531" max="758" width="9.140625" style="45"/>
    <col min="759" max="759" width="12.28515625" style="45" customWidth="1"/>
    <col min="760" max="760" width="13.42578125" style="45" bestFit="1" customWidth="1"/>
    <col min="761" max="761" width="1" style="45" customWidth="1"/>
    <col min="762" max="762" width="13.42578125" style="45" customWidth="1"/>
    <col min="763" max="763" width="1" style="45" customWidth="1"/>
    <col min="764" max="764" width="13.42578125" style="45" customWidth="1"/>
    <col min="765" max="765" width="1" style="45" customWidth="1"/>
    <col min="766" max="766" width="13.42578125" style="45" customWidth="1"/>
    <col min="767" max="767" width="1" style="45" customWidth="1"/>
    <col min="768" max="768" width="13.42578125" style="45" customWidth="1"/>
    <col min="769" max="769" width="1" style="45" customWidth="1"/>
    <col min="770" max="770" width="13.42578125" style="45" customWidth="1"/>
    <col min="771" max="771" width="1" style="45" customWidth="1"/>
    <col min="772" max="772" width="13.42578125" style="45" customWidth="1"/>
    <col min="773" max="773" width="1" style="45" customWidth="1"/>
    <col min="774" max="774" width="13.42578125" style="45" customWidth="1"/>
    <col min="775" max="775" width="1" style="45" customWidth="1"/>
    <col min="776" max="776" width="13.42578125" style="45" customWidth="1"/>
    <col min="777" max="777" width="14.28515625" style="45" bestFit="1" customWidth="1"/>
    <col min="778" max="780" width="9.140625" style="45" customWidth="1"/>
    <col min="781" max="781" width="9.140625" style="45"/>
    <col min="782" max="782" width="10.42578125" style="45" bestFit="1" customWidth="1"/>
    <col min="783" max="783" width="9.140625" style="45"/>
    <col min="784" max="784" width="12.7109375" style="45" bestFit="1" customWidth="1"/>
    <col min="785" max="785" width="11.7109375" style="45" bestFit="1" customWidth="1"/>
    <col min="786" max="786" width="9.5703125" style="45" bestFit="1" customWidth="1"/>
    <col min="787" max="1014" width="9.140625" style="45"/>
    <col min="1015" max="1015" width="12.28515625" style="45" customWidth="1"/>
    <col min="1016" max="1016" width="13.42578125" style="45" bestFit="1" customWidth="1"/>
    <col min="1017" max="1017" width="1" style="45" customWidth="1"/>
    <col min="1018" max="1018" width="13.42578125" style="45" customWidth="1"/>
    <col min="1019" max="1019" width="1" style="45" customWidth="1"/>
    <col min="1020" max="1020" width="13.42578125" style="45" customWidth="1"/>
    <col min="1021" max="1021" width="1" style="45" customWidth="1"/>
    <col min="1022" max="1022" width="13.42578125" style="45" customWidth="1"/>
    <col min="1023" max="1023" width="1" style="45" customWidth="1"/>
    <col min="1024" max="1024" width="13.42578125" style="45" customWidth="1"/>
    <col min="1025" max="1025" width="1" style="45" customWidth="1"/>
    <col min="1026" max="1026" width="13.42578125" style="45" customWidth="1"/>
    <col min="1027" max="1027" width="1" style="45" customWidth="1"/>
    <col min="1028" max="1028" width="13.42578125" style="45" customWidth="1"/>
    <col min="1029" max="1029" width="1" style="45" customWidth="1"/>
    <col min="1030" max="1030" width="13.42578125" style="45" customWidth="1"/>
    <col min="1031" max="1031" width="1" style="45" customWidth="1"/>
    <col min="1032" max="1032" width="13.42578125" style="45" customWidth="1"/>
    <col min="1033" max="1033" width="14.28515625" style="45" bestFit="1" customWidth="1"/>
    <col min="1034" max="1036" width="9.140625" style="45" customWidth="1"/>
    <col min="1037" max="1037" width="9.140625" style="45"/>
    <col min="1038" max="1038" width="10.42578125" style="45" bestFit="1" customWidth="1"/>
    <col min="1039" max="1039" width="9.140625" style="45"/>
    <col min="1040" max="1040" width="12.7109375" style="45" bestFit="1" customWidth="1"/>
    <col min="1041" max="1041" width="11.7109375" style="45" bestFit="1" customWidth="1"/>
    <col min="1042" max="1042" width="9.5703125" style="45" bestFit="1" customWidth="1"/>
    <col min="1043" max="1270" width="9.140625" style="45"/>
    <col min="1271" max="1271" width="12.28515625" style="45" customWidth="1"/>
    <col min="1272" max="1272" width="13.42578125" style="45" bestFit="1" customWidth="1"/>
    <col min="1273" max="1273" width="1" style="45" customWidth="1"/>
    <col min="1274" max="1274" width="13.42578125" style="45" customWidth="1"/>
    <col min="1275" max="1275" width="1" style="45" customWidth="1"/>
    <col min="1276" max="1276" width="13.42578125" style="45" customWidth="1"/>
    <col min="1277" max="1277" width="1" style="45" customWidth="1"/>
    <col min="1278" max="1278" width="13.42578125" style="45" customWidth="1"/>
    <col min="1279" max="1279" width="1" style="45" customWidth="1"/>
    <col min="1280" max="1280" width="13.42578125" style="45" customWidth="1"/>
    <col min="1281" max="1281" width="1" style="45" customWidth="1"/>
    <col min="1282" max="1282" width="13.42578125" style="45" customWidth="1"/>
    <col min="1283" max="1283" width="1" style="45" customWidth="1"/>
    <col min="1284" max="1284" width="13.42578125" style="45" customWidth="1"/>
    <col min="1285" max="1285" width="1" style="45" customWidth="1"/>
    <col min="1286" max="1286" width="13.42578125" style="45" customWidth="1"/>
    <col min="1287" max="1287" width="1" style="45" customWidth="1"/>
    <col min="1288" max="1288" width="13.42578125" style="45" customWidth="1"/>
    <col min="1289" max="1289" width="14.28515625" style="45" bestFit="1" customWidth="1"/>
    <col min="1290" max="1292" width="9.140625" style="45" customWidth="1"/>
    <col min="1293" max="1293" width="9.140625" style="45"/>
    <col min="1294" max="1294" width="10.42578125" style="45" bestFit="1" customWidth="1"/>
    <col min="1295" max="1295" width="9.140625" style="45"/>
    <col min="1296" max="1296" width="12.7109375" style="45" bestFit="1" customWidth="1"/>
    <col min="1297" max="1297" width="11.7109375" style="45" bestFit="1" customWidth="1"/>
    <col min="1298" max="1298" width="9.5703125" style="45" bestFit="1" customWidth="1"/>
    <col min="1299" max="1526" width="9.140625" style="45"/>
    <col min="1527" max="1527" width="12.28515625" style="45" customWidth="1"/>
    <col min="1528" max="1528" width="13.42578125" style="45" bestFit="1" customWidth="1"/>
    <col min="1529" max="1529" width="1" style="45" customWidth="1"/>
    <col min="1530" max="1530" width="13.42578125" style="45" customWidth="1"/>
    <col min="1531" max="1531" width="1" style="45" customWidth="1"/>
    <col min="1532" max="1532" width="13.42578125" style="45" customWidth="1"/>
    <col min="1533" max="1533" width="1" style="45" customWidth="1"/>
    <col min="1534" max="1534" width="13.42578125" style="45" customWidth="1"/>
    <col min="1535" max="1535" width="1" style="45" customWidth="1"/>
    <col min="1536" max="1536" width="13.42578125" style="45" customWidth="1"/>
    <col min="1537" max="1537" width="1" style="45" customWidth="1"/>
    <col min="1538" max="1538" width="13.42578125" style="45" customWidth="1"/>
    <col min="1539" max="1539" width="1" style="45" customWidth="1"/>
    <col min="1540" max="1540" width="13.42578125" style="45" customWidth="1"/>
    <col min="1541" max="1541" width="1" style="45" customWidth="1"/>
    <col min="1542" max="1542" width="13.42578125" style="45" customWidth="1"/>
    <col min="1543" max="1543" width="1" style="45" customWidth="1"/>
    <col min="1544" max="1544" width="13.42578125" style="45" customWidth="1"/>
    <col min="1545" max="1545" width="14.28515625" style="45" bestFit="1" customWidth="1"/>
    <col min="1546" max="1548" width="9.140625" style="45" customWidth="1"/>
    <col min="1549" max="1549" width="9.140625" style="45"/>
    <col min="1550" max="1550" width="10.42578125" style="45" bestFit="1" customWidth="1"/>
    <col min="1551" max="1551" width="9.140625" style="45"/>
    <col min="1552" max="1552" width="12.7109375" style="45" bestFit="1" customWidth="1"/>
    <col min="1553" max="1553" width="11.7109375" style="45" bestFit="1" customWidth="1"/>
    <col min="1554" max="1554" width="9.5703125" style="45" bestFit="1" customWidth="1"/>
    <col min="1555" max="1782" width="9.140625" style="45"/>
    <col min="1783" max="1783" width="12.28515625" style="45" customWidth="1"/>
    <col min="1784" max="1784" width="13.42578125" style="45" bestFit="1" customWidth="1"/>
    <col min="1785" max="1785" width="1" style="45" customWidth="1"/>
    <col min="1786" max="1786" width="13.42578125" style="45" customWidth="1"/>
    <col min="1787" max="1787" width="1" style="45" customWidth="1"/>
    <col min="1788" max="1788" width="13.42578125" style="45" customWidth="1"/>
    <col min="1789" max="1789" width="1" style="45" customWidth="1"/>
    <col min="1790" max="1790" width="13.42578125" style="45" customWidth="1"/>
    <col min="1791" max="1791" width="1" style="45" customWidth="1"/>
    <col min="1792" max="1792" width="13.42578125" style="45" customWidth="1"/>
    <col min="1793" max="1793" width="1" style="45" customWidth="1"/>
    <col min="1794" max="1794" width="13.42578125" style="45" customWidth="1"/>
    <col min="1795" max="1795" width="1" style="45" customWidth="1"/>
    <col min="1796" max="1796" width="13.42578125" style="45" customWidth="1"/>
    <col min="1797" max="1797" width="1" style="45" customWidth="1"/>
    <col min="1798" max="1798" width="13.42578125" style="45" customWidth="1"/>
    <col min="1799" max="1799" width="1" style="45" customWidth="1"/>
    <col min="1800" max="1800" width="13.42578125" style="45" customWidth="1"/>
    <col min="1801" max="1801" width="14.28515625" style="45" bestFit="1" customWidth="1"/>
    <col min="1802" max="1804" width="9.140625" style="45" customWidth="1"/>
    <col min="1805" max="1805" width="9.140625" style="45"/>
    <col min="1806" max="1806" width="10.42578125" style="45" bestFit="1" customWidth="1"/>
    <col min="1807" max="1807" width="9.140625" style="45"/>
    <col min="1808" max="1808" width="12.7109375" style="45" bestFit="1" customWidth="1"/>
    <col min="1809" max="1809" width="11.7109375" style="45" bestFit="1" customWidth="1"/>
    <col min="1810" max="1810" width="9.5703125" style="45" bestFit="1" customWidth="1"/>
    <col min="1811" max="2038" width="9.140625" style="45"/>
    <col min="2039" max="2039" width="12.28515625" style="45" customWidth="1"/>
    <col min="2040" max="2040" width="13.42578125" style="45" bestFit="1" customWidth="1"/>
    <col min="2041" max="2041" width="1" style="45" customWidth="1"/>
    <col min="2042" max="2042" width="13.42578125" style="45" customWidth="1"/>
    <col min="2043" max="2043" width="1" style="45" customWidth="1"/>
    <col min="2044" max="2044" width="13.42578125" style="45" customWidth="1"/>
    <col min="2045" max="2045" width="1" style="45" customWidth="1"/>
    <col min="2046" max="2046" width="13.42578125" style="45" customWidth="1"/>
    <col min="2047" max="2047" width="1" style="45" customWidth="1"/>
    <col min="2048" max="2048" width="13.42578125" style="45" customWidth="1"/>
    <col min="2049" max="2049" width="1" style="45" customWidth="1"/>
    <col min="2050" max="2050" width="13.42578125" style="45" customWidth="1"/>
    <col min="2051" max="2051" width="1" style="45" customWidth="1"/>
    <col min="2052" max="2052" width="13.42578125" style="45" customWidth="1"/>
    <col min="2053" max="2053" width="1" style="45" customWidth="1"/>
    <col min="2054" max="2054" width="13.42578125" style="45" customWidth="1"/>
    <col min="2055" max="2055" width="1" style="45" customWidth="1"/>
    <col min="2056" max="2056" width="13.42578125" style="45" customWidth="1"/>
    <col min="2057" max="2057" width="14.28515625" style="45" bestFit="1" customWidth="1"/>
    <col min="2058" max="2060" width="9.140625" style="45" customWidth="1"/>
    <col min="2061" max="2061" width="9.140625" style="45"/>
    <col min="2062" max="2062" width="10.42578125" style="45" bestFit="1" customWidth="1"/>
    <col min="2063" max="2063" width="9.140625" style="45"/>
    <col min="2064" max="2064" width="12.7109375" style="45" bestFit="1" customWidth="1"/>
    <col min="2065" max="2065" width="11.7109375" style="45" bestFit="1" customWidth="1"/>
    <col min="2066" max="2066" width="9.5703125" style="45" bestFit="1" customWidth="1"/>
    <col min="2067" max="2294" width="9.140625" style="45"/>
    <col min="2295" max="2295" width="12.28515625" style="45" customWidth="1"/>
    <col min="2296" max="2296" width="13.42578125" style="45" bestFit="1" customWidth="1"/>
    <col min="2297" max="2297" width="1" style="45" customWidth="1"/>
    <col min="2298" max="2298" width="13.42578125" style="45" customWidth="1"/>
    <col min="2299" max="2299" width="1" style="45" customWidth="1"/>
    <col min="2300" max="2300" width="13.42578125" style="45" customWidth="1"/>
    <col min="2301" max="2301" width="1" style="45" customWidth="1"/>
    <col min="2302" max="2302" width="13.42578125" style="45" customWidth="1"/>
    <col min="2303" max="2303" width="1" style="45" customWidth="1"/>
    <col min="2304" max="2304" width="13.42578125" style="45" customWidth="1"/>
    <col min="2305" max="2305" width="1" style="45" customWidth="1"/>
    <col min="2306" max="2306" width="13.42578125" style="45" customWidth="1"/>
    <col min="2307" max="2307" width="1" style="45" customWidth="1"/>
    <col min="2308" max="2308" width="13.42578125" style="45" customWidth="1"/>
    <col min="2309" max="2309" width="1" style="45" customWidth="1"/>
    <col min="2310" max="2310" width="13.42578125" style="45" customWidth="1"/>
    <col min="2311" max="2311" width="1" style="45" customWidth="1"/>
    <col min="2312" max="2312" width="13.42578125" style="45" customWidth="1"/>
    <col min="2313" max="2313" width="14.28515625" style="45" bestFit="1" customWidth="1"/>
    <col min="2314" max="2316" width="9.140625" style="45" customWidth="1"/>
    <col min="2317" max="2317" width="9.140625" style="45"/>
    <col min="2318" max="2318" width="10.42578125" style="45" bestFit="1" customWidth="1"/>
    <col min="2319" max="2319" width="9.140625" style="45"/>
    <col min="2320" max="2320" width="12.7109375" style="45" bestFit="1" customWidth="1"/>
    <col min="2321" max="2321" width="11.7109375" style="45" bestFit="1" customWidth="1"/>
    <col min="2322" max="2322" width="9.5703125" style="45" bestFit="1" customWidth="1"/>
    <col min="2323" max="2550" width="9.140625" style="45"/>
    <col min="2551" max="2551" width="12.28515625" style="45" customWidth="1"/>
    <col min="2552" max="2552" width="13.42578125" style="45" bestFit="1" customWidth="1"/>
    <col min="2553" max="2553" width="1" style="45" customWidth="1"/>
    <col min="2554" max="2554" width="13.42578125" style="45" customWidth="1"/>
    <col min="2555" max="2555" width="1" style="45" customWidth="1"/>
    <col min="2556" max="2556" width="13.42578125" style="45" customWidth="1"/>
    <col min="2557" max="2557" width="1" style="45" customWidth="1"/>
    <col min="2558" max="2558" width="13.42578125" style="45" customWidth="1"/>
    <col min="2559" max="2559" width="1" style="45" customWidth="1"/>
    <col min="2560" max="2560" width="13.42578125" style="45" customWidth="1"/>
    <col min="2561" max="2561" width="1" style="45" customWidth="1"/>
    <col min="2562" max="2562" width="13.42578125" style="45" customWidth="1"/>
    <col min="2563" max="2563" width="1" style="45" customWidth="1"/>
    <col min="2564" max="2564" width="13.42578125" style="45" customWidth="1"/>
    <col min="2565" max="2565" width="1" style="45" customWidth="1"/>
    <col min="2566" max="2566" width="13.42578125" style="45" customWidth="1"/>
    <col min="2567" max="2567" width="1" style="45" customWidth="1"/>
    <col min="2568" max="2568" width="13.42578125" style="45" customWidth="1"/>
    <col min="2569" max="2569" width="14.28515625" style="45" bestFit="1" customWidth="1"/>
    <col min="2570" max="2572" width="9.140625" style="45" customWidth="1"/>
    <col min="2573" max="2573" width="9.140625" style="45"/>
    <col min="2574" max="2574" width="10.42578125" style="45" bestFit="1" customWidth="1"/>
    <col min="2575" max="2575" width="9.140625" style="45"/>
    <col min="2576" max="2576" width="12.7109375" style="45" bestFit="1" customWidth="1"/>
    <col min="2577" max="2577" width="11.7109375" style="45" bestFit="1" customWidth="1"/>
    <col min="2578" max="2578" width="9.5703125" style="45" bestFit="1" customWidth="1"/>
    <col min="2579" max="2806" width="9.140625" style="45"/>
    <col min="2807" max="2807" width="12.28515625" style="45" customWidth="1"/>
    <col min="2808" max="2808" width="13.42578125" style="45" bestFit="1" customWidth="1"/>
    <col min="2809" max="2809" width="1" style="45" customWidth="1"/>
    <col min="2810" max="2810" width="13.42578125" style="45" customWidth="1"/>
    <col min="2811" max="2811" width="1" style="45" customWidth="1"/>
    <col min="2812" max="2812" width="13.42578125" style="45" customWidth="1"/>
    <col min="2813" max="2813" width="1" style="45" customWidth="1"/>
    <col min="2814" max="2814" width="13.42578125" style="45" customWidth="1"/>
    <col min="2815" max="2815" width="1" style="45" customWidth="1"/>
    <col min="2816" max="2816" width="13.42578125" style="45" customWidth="1"/>
    <col min="2817" max="2817" width="1" style="45" customWidth="1"/>
    <col min="2818" max="2818" width="13.42578125" style="45" customWidth="1"/>
    <col min="2819" max="2819" width="1" style="45" customWidth="1"/>
    <col min="2820" max="2820" width="13.42578125" style="45" customWidth="1"/>
    <col min="2821" max="2821" width="1" style="45" customWidth="1"/>
    <col min="2822" max="2822" width="13.42578125" style="45" customWidth="1"/>
    <col min="2823" max="2823" width="1" style="45" customWidth="1"/>
    <col min="2824" max="2824" width="13.42578125" style="45" customWidth="1"/>
    <col min="2825" max="2825" width="14.28515625" style="45" bestFit="1" customWidth="1"/>
    <col min="2826" max="2828" width="9.140625" style="45" customWidth="1"/>
    <col min="2829" max="2829" width="9.140625" style="45"/>
    <col min="2830" max="2830" width="10.42578125" style="45" bestFit="1" customWidth="1"/>
    <col min="2831" max="2831" width="9.140625" style="45"/>
    <col min="2832" max="2832" width="12.7109375" style="45" bestFit="1" customWidth="1"/>
    <col min="2833" max="2833" width="11.7109375" style="45" bestFit="1" customWidth="1"/>
    <col min="2834" max="2834" width="9.5703125" style="45" bestFit="1" customWidth="1"/>
    <col min="2835" max="3062" width="9.140625" style="45"/>
    <col min="3063" max="3063" width="12.28515625" style="45" customWidth="1"/>
    <col min="3064" max="3064" width="13.42578125" style="45" bestFit="1" customWidth="1"/>
    <col min="3065" max="3065" width="1" style="45" customWidth="1"/>
    <col min="3066" max="3066" width="13.42578125" style="45" customWidth="1"/>
    <col min="3067" max="3067" width="1" style="45" customWidth="1"/>
    <col min="3068" max="3068" width="13.42578125" style="45" customWidth="1"/>
    <col min="3069" max="3069" width="1" style="45" customWidth="1"/>
    <col min="3070" max="3070" width="13.42578125" style="45" customWidth="1"/>
    <col min="3071" max="3071" width="1" style="45" customWidth="1"/>
    <col min="3072" max="3072" width="13.42578125" style="45" customWidth="1"/>
    <col min="3073" max="3073" width="1" style="45" customWidth="1"/>
    <col min="3074" max="3074" width="13.42578125" style="45" customWidth="1"/>
    <col min="3075" max="3075" width="1" style="45" customWidth="1"/>
    <col min="3076" max="3076" width="13.42578125" style="45" customWidth="1"/>
    <col min="3077" max="3077" width="1" style="45" customWidth="1"/>
    <col min="3078" max="3078" width="13.42578125" style="45" customWidth="1"/>
    <col min="3079" max="3079" width="1" style="45" customWidth="1"/>
    <col min="3080" max="3080" width="13.42578125" style="45" customWidth="1"/>
    <col min="3081" max="3081" width="14.28515625" style="45" bestFit="1" customWidth="1"/>
    <col min="3082" max="3084" width="9.140625" style="45" customWidth="1"/>
    <col min="3085" max="3085" width="9.140625" style="45"/>
    <col min="3086" max="3086" width="10.42578125" style="45" bestFit="1" customWidth="1"/>
    <col min="3087" max="3087" width="9.140625" style="45"/>
    <col min="3088" max="3088" width="12.7109375" style="45" bestFit="1" customWidth="1"/>
    <col min="3089" max="3089" width="11.7109375" style="45" bestFit="1" customWidth="1"/>
    <col min="3090" max="3090" width="9.5703125" style="45" bestFit="1" customWidth="1"/>
    <col min="3091" max="3318" width="9.140625" style="45"/>
    <col min="3319" max="3319" width="12.28515625" style="45" customWidth="1"/>
    <col min="3320" max="3320" width="13.42578125" style="45" bestFit="1" customWidth="1"/>
    <col min="3321" max="3321" width="1" style="45" customWidth="1"/>
    <col min="3322" max="3322" width="13.42578125" style="45" customWidth="1"/>
    <col min="3323" max="3323" width="1" style="45" customWidth="1"/>
    <col min="3324" max="3324" width="13.42578125" style="45" customWidth="1"/>
    <col min="3325" max="3325" width="1" style="45" customWidth="1"/>
    <col min="3326" max="3326" width="13.42578125" style="45" customWidth="1"/>
    <col min="3327" max="3327" width="1" style="45" customWidth="1"/>
    <col min="3328" max="3328" width="13.42578125" style="45" customWidth="1"/>
    <col min="3329" max="3329" width="1" style="45" customWidth="1"/>
    <col min="3330" max="3330" width="13.42578125" style="45" customWidth="1"/>
    <col min="3331" max="3331" width="1" style="45" customWidth="1"/>
    <col min="3332" max="3332" width="13.42578125" style="45" customWidth="1"/>
    <col min="3333" max="3333" width="1" style="45" customWidth="1"/>
    <col min="3334" max="3334" width="13.42578125" style="45" customWidth="1"/>
    <col min="3335" max="3335" width="1" style="45" customWidth="1"/>
    <col min="3336" max="3336" width="13.42578125" style="45" customWidth="1"/>
    <col min="3337" max="3337" width="14.28515625" style="45" bestFit="1" customWidth="1"/>
    <col min="3338" max="3340" width="9.140625" style="45" customWidth="1"/>
    <col min="3341" max="3341" width="9.140625" style="45"/>
    <col min="3342" max="3342" width="10.42578125" style="45" bestFit="1" customWidth="1"/>
    <col min="3343" max="3343" width="9.140625" style="45"/>
    <col min="3344" max="3344" width="12.7109375" style="45" bestFit="1" customWidth="1"/>
    <col min="3345" max="3345" width="11.7109375" style="45" bestFit="1" customWidth="1"/>
    <col min="3346" max="3346" width="9.5703125" style="45" bestFit="1" customWidth="1"/>
    <col min="3347" max="3574" width="9.140625" style="45"/>
    <col min="3575" max="3575" width="12.28515625" style="45" customWidth="1"/>
    <col min="3576" max="3576" width="13.42578125" style="45" bestFit="1" customWidth="1"/>
    <col min="3577" max="3577" width="1" style="45" customWidth="1"/>
    <col min="3578" max="3578" width="13.42578125" style="45" customWidth="1"/>
    <col min="3579" max="3579" width="1" style="45" customWidth="1"/>
    <col min="3580" max="3580" width="13.42578125" style="45" customWidth="1"/>
    <col min="3581" max="3581" width="1" style="45" customWidth="1"/>
    <col min="3582" max="3582" width="13.42578125" style="45" customWidth="1"/>
    <col min="3583" max="3583" width="1" style="45" customWidth="1"/>
    <col min="3584" max="3584" width="13.42578125" style="45" customWidth="1"/>
    <col min="3585" max="3585" width="1" style="45" customWidth="1"/>
    <col min="3586" max="3586" width="13.42578125" style="45" customWidth="1"/>
    <col min="3587" max="3587" width="1" style="45" customWidth="1"/>
    <col min="3588" max="3588" width="13.42578125" style="45" customWidth="1"/>
    <col min="3589" max="3589" width="1" style="45" customWidth="1"/>
    <col min="3590" max="3590" width="13.42578125" style="45" customWidth="1"/>
    <col min="3591" max="3591" width="1" style="45" customWidth="1"/>
    <col min="3592" max="3592" width="13.42578125" style="45" customWidth="1"/>
    <col min="3593" max="3593" width="14.28515625" style="45" bestFit="1" customWidth="1"/>
    <col min="3594" max="3596" width="9.140625" style="45" customWidth="1"/>
    <col min="3597" max="3597" width="9.140625" style="45"/>
    <col min="3598" max="3598" width="10.42578125" style="45" bestFit="1" customWidth="1"/>
    <col min="3599" max="3599" width="9.140625" style="45"/>
    <col min="3600" max="3600" width="12.7109375" style="45" bestFit="1" customWidth="1"/>
    <col min="3601" max="3601" width="11.7109375" style="45" bestFit="1" customWidth="1"/>
    <col min="3602" max="3602" width="9.5703125" style="45" bestFit="1" customWidth="1"/>
    <col min="3603" max="3830" width="9.140625" style="45"/>
    <col min="3831" max="3831" width="12.28515625" style="45" customWidth="1"/>
    <col min="3832" max="3832" width="13.42578125" style="45" bestFit="1" customWidth="1"/>
    <col min="3833" max="3833" width="1" style="45" customWidth="1"/>
    <col min="3834" max="3834" width="13.42578125" style="45" customWidth="1"/>
    <col min="3835" max="3835" width="1" style="45" customWidth="1"/>
    <col min="3836" max="3836" width="13.42578125" style="45" customWidth="1"/>
    <col min="3837" max="3837" width="1" style="45" customWidth="1"/>
    <col min="3838" max="3838" width="13.42578125" style="45" customWidth="1"/>
    <col min="3839" max="3839" width="1" style="45" customWidth="1"/>
    <col min="3840" max="3840" width="13.42578125" style="45" customWidth="1"/>
    <col min="3841" max="3841" width="1" style="45" customWidth="1"/>
    <col min="3842" max="3842" width="13.42578125" style="45" customWidth="1"/>
    <col min="3843" max="3843" width="1" style="45" customWidth="1"/>
    <col min="3844" max="3844" width="13.42578125" style="45" customWidth="1"/>
    <col min="3845" max="3845" width="1" style="45" customWidth="1"/>
    <col min="3846" max="3846" width="13.42578125" style="45" customWidth="1"/>
    <col min="3847" max="3847" width="1" style="45" customWidth="1"/>
    <col min="3848" max="3848" width="13.42578125" style="45" customWidth="1"/>
    <col min="3849" max="3849" width="14.28515625" style="45" bestFit="1" customWidth="1"/>
    <col min="3850" max="3852" width="9.140625" style="45" customWidth="1"/>
    <col min="3853" max="3853" width="9.140625" style="45"/>
    <col min="3854" max="3854" width="10.42578125" style="45" bestFit="1" customWidth="1"/>
    <col min="3855" max="3855" width="9.140625" style="45"/>
    <col min="3856" max="3856" width="12.7109375" style="45" bestFit="1" customWidth="1"/>
    <col min="3857" max="3857" width="11.7109375" style="45" bestFit="1" customWidth="1"/>
    <col min="3858" max="3858" width="9.5703125" style="45" bestFit="1" customWidth="1"/>
    <col min="3859" max="4086" width="9.140625" style="45"/>
    <col min="4087" max="4087" width="12.28515625" style="45" customWidth="1"/>
    <col min="4088" max="4088" width="13.42578125" style="45" bestFit="1" customWidth="1"/>
    <col min="4089" max="4089" width="1" style="45" customWidth="1"/>
    <col min="4090" max="4090" width="13.42578125" style="45" customWidth="1"/>
    <col min="4091" max="4091" width="1" style="45" customWidth="1"/>
    <col min="4092" max="4092" width="13.42578125" style="45" customWidth="1"/>
    <col min="4093" max="4093" width="1" style="45" customWidth="1"/>
    <col min="4094" max="4094" width="13.42578125" style="45" customWidth="1"/>
    <col min="4095" max="4095" width="1" style="45" customWidth="1"/>
    <col min="4096" max="4096" width="13.42578125" style="45" customWidth="1"/>
    <col min="4097" max="4097" width="1" style="45" customWidth="1"/>
    <col min="4098" max="4098" width="13.42578125" style="45" customWidth="1"/>
    <col min="4099" max="4099" width="1" style="45" customWidth="1"/>
    <col min="4100" max="4100" width="13.42578125" style="45" customWidth="1"/>
    <col min="4101" max="4101" width="1" style="45" customWidth="1"/>
    <col min="4102" max="4102" width="13.42578125" style="45" customWidth="1"/>
    <col min="4103" max="4103" width="1" style="45" customWidth="1"/>
    <col min="4104" max="4104" width="13.42578125" style="45" customWidth="1"/>
    <col min="4105" max="4105" width="14.28515625" style="45" bestFit="1" customWidth="1"/>
    <col min="4106" max="4108" width="9.140625" style="45" customWidth="1"/>
    <col min="4109" max="4109" width="9.140625" style="45"/>
    <col min="4110" max="4110" width="10.42578125" style="45" bestFit="1" customWidth="1"/>
    <col min="4111" max="4111" width="9.140625" style="45"/>
    <col min="4112" max="4112" width="12.7109375" style="45" bestFit="1" customWidth="1"/>
    <col min="4113" max="4113" width="11.7109375" style="45" bestFit="1" customWidth="1"/>
    <col min="4114" max="4114" width="9.5703125" style="45" bestFit="1" customWidth="1"/>
    <col min="4115" max="4342" width="9.140625" style="45"/>
    <col min="4343" max="4343" width="12.28515625" style="45" customWidth="1"/>
    <col min="4344" max="4344" width="13.42578125" style="45" bestFit="1" customWidth="1"/>
    <col min="4345" max="4345" width="1" style="45" customWidth="1"/>
    <col min="4346" max="4346" width="13.42578125" style="45" customWidth="1"/>
    <col min="4347" max="4347" width="1" style="45" customWidth="1"/>
    <col min="4348" max="4348" width="13.42578125" style="45" customWidth="1"/>
    <col min="4349" max="4349" width="1" style="45" customWidth="1"/>
    <col min="4350" max="4350" width="13.42578125" style="45" customWidth="1"/>
    <col min="4351" max="4351" width="1" style="45" customWidth="1"/>
    <col min="4352" max="4352" width="13.42578125" style="45" customWidth="1"/>
    <col min="4353" max="4353" width="1" style="45" customWidth="1"/>
    <col min="4354" max="4354" width="13.42578125" style="45" customWidth="1"/>
    <col min="4355" max="4355" width="1" style="45" customWidth="1"/>
    <col min="4356" max="4356" width="13.42578125" style="45" customWidth="1"/>
    <col min="4357" max="4357" width="1" style="45" customWidth="1"/>
    <col min="4358" max="4358" width="13.42578125" style="45" customWidth="1"/>
    <col min="4359" max="4359" width="1" style="45" customWidth="1"/>
    <col min="4360" max="4360" width="13.42578125" style="45" customWidth="1"/>
    <col min="4361" max="4361" width="14.28515625" style="45" bestFit="1" customWidth="1"/>
    <col min="4362" max="4364" width="9.140625" style="45" customWidth="1"/>
    <col min="4365" max="4365" width="9.140625" style="45"/>
    <col min="4366" max="4366" width="10.42578125" style="45" bestFit="1" customWidth="1"/>
    <col min="4367" max="4367" width="9.140625" style="45"/>
    <col min="4368" max="4368" width="12.7109375" style="45" bestFit="1" customWidth="1"/>
    <col min="4369" max="4369" width="11.7109375" style="45" bestFit="1" customWidth="1"/>
    <col min="4370" max="4370" width="9.5703125" style="45" bestFit="1" customWidth="1"/>
    <col min="4371" max="4598" width="9.140625" style="45"/>
    <col min="4599" max="4599" width="12.28515625" style="45" customWidth="1"/>
    <col min="4600" max="4600" width="13.42578125" style="45" bestFit="1" customWidth="1"/>
    <col min="4601" max="4601" width="1" style="45" customWidth="1"/>
    <col min="4602" max="4602" width="13.42578125" style="45" customWidth="1"/>
    <col min="4603" max="4603" width="1" style="45" customWidth="1"/>
    <col min="4604" max="4604" width="13.42578125" style="45" customWidth="1"/>
    <col min="4605" max="4605" width="1" style="45" customWidth="1"/>
    <col min="4606" max="4606" width="13.42578125" style="45" customWidth="1"/>
    <col min="4607" max="4607" width="1" style="45" customWidth="1"/>
    <col min="4608" max="4608" width="13.42578125" style="45" customWidth="1"/>
    <col min="4609" max="4609" width="1" style="45" customWidth="1"/>
    <col min="4610" max="4610" width="13.42578125" style="45" customWidth="1"/>
    <col min="4611" max="4611" width="1" style="45" customWidth="1"/>
    <col min="4612" max="4612" width="13.42578125" style="45" customWidth="1"/>
    <col min="4613" max="4613" width="1" style="45" customWidth="1"/>
    <col min="4614" max="4614" width="13.42578125" style="45" customWidth="1"/>
    <col min="4615" max="4615" width="1" style="45" customWidth="1"/>
    <col min="4616" max="4616" width="13.42578125" style="45" customWidth="1"/>
    <col min="4617" max="4617" width="14.28515625" style="45" bestFit="1" customWidth="1"/>
    <col min="4618" max="4620" width="9.140625" style="45" customWidth="1"/>
    <col min="4621" max="4621" width="9.140625" style="45"/>
    <col min="4622" max="4622" width="10.42578125" style="45" bestFit="1" customWidth="1"/>
    <col min="4623" max="4623" width="9.140625" style="45"/>
    <col min="4624" max="4624" width="12.7109375" style="45" bestFit="1" customWidth="1"/>
    <col min="4625" max="4625" width="11.7109375" style="45" bestFit="1" customWidth="1"/>
    <col min="4626" max="4626" width="9.5703125" style="45" bestFit="1" customWidth="1"/>
    <col min="4627" max="4854" width="9.140625" style="45"/>
    <col min="4855" max="4855" width="12.28515625" style="45" customWidth="1"/>
    <col min="4856" max="4856" width="13.42578125" style="45" bestFit="1" customWidth="1"/>
    <col min="4857" max="4857" width="1" style="45" customWidth="1"/>
    <col min="4858" max="4858" width="13.42578125" style="45" customWidth="1"/>
    <col min="4859" max="4859" width="1" style="45" customWidth="1"/>
    <col min="4860" max="4860" width="13.42578125" style="45" customWidth="1"/>
    <col min="4861" max="4861" width="1" style="45" customWidth="1"/>
    <col min="4862" max="4862" width="13.42578125" style="45" customWidth="1"/>
    <col min="4863" max="4863" width="1" style="45" customWidth="1"/>
    <col min="4864" max="4864" width="13.42578125" style="45" customWidth="1"/>
    <col min="4865" max="4865" width="1" style="45" customWidth="1"/>
    <col min="4866" max="4866" width="13.42578125" style="45" customWidth="1"/>
    <col min="4867" max="4867" width="1" style="45" customWidth="1"/>
    <col min="4868" max="4868" width="13.42578125" style="45" customWidth="1"/>
    <col min="4869" max="4869" width="1" style="45" customWidth="1"/>
    <col min="4870" max="4870" width="13.42578125" style="45" customWidth="1"/>
    <col min="4871" max="4871" width="1" style="45" customWidth="1"/>
    <col min="4872" max="4872" width="13.42578125" style="45" customWidth="1"/>
    <col min="4873" max="4873" width="14.28515625" style="45" bestFit="1" customWidth="1"/>
    <col min="4874" max="4876" width="9.140625" style="45" customWidth="1"/>
    <col min="4877" max="4877" width="9.140625" style="45"/>
    <col min="4878" max="4878" width="10.42578125" style="45" bestFit="1" customWidth="1"/>
    <col min="4879" max="4879" width="9.140625" style="45"/>
    <col min="4880" max="4880" width="12.7109375" style="45" bestFit="1" customWidth="1"/>
    <col min="4881" max="4881" width="11.7109375" style="45" bestFit="1" customWidth="1"/>
    <col min="4882" max="4882" width="9.5703125" style="45" bestFit="1" customWidth="1"/>
    <col min="4883" max="5110" width="9.140625" style="45"/>
    <col min="5111" max="5111" width="12.28515625" style="45" customWidth="1"/>
    <col min="5112" max="5112" width="13.42578125" style="45" bestFit="1" customWidth="1"/>
    <col min="5113" max="5113" width="1" style="45" customWidth="1"/>
    <col min="5114" max="5114" width="13.42578125" style="45" customWidth="1"/>
    <col min="5115" max="5115" width="1" style="45" customWidth="1"/>
    <col min="5116" max="5116" width="13.42578125" style="45" customWidth="1"/>
    <col min="5117" max="5117" width="1" style="45" customWidth="1"/>
    <col min="5118" max="5118" width="13.42578125" style="45" customWidth="1"/>
    <col min="5119" max="5119" width="1" style="45" customWidth="1"/>
    <col min="5120" max="5120" width="13.42578125" style="45" customWidth="1"/>
    <col min="5121" max="5121" width="1" style="45" customWidth="1"/>
    <col min="5122" max="5122" width="13.42578125" style="45" customWidth="1"/>
    <col min="5123" max="5123" width="1" style="45" customWidth="1"/>
    <col min="5124" max="5124" width="13.42578125" style="45" customWidth="1"/>
    <col min="5125" max="5125" width="1" style="45" customWidth="1"/>
    <col min="5126" max="5126" width="13.42578125" style="45" customWidth="1"/>
    <col min="5127" max="5127" width="1" style="45" customWidth="1"/>
    <col min="5128" max="5128" width="13.42578125" style="45" customWidth="1"/>
    <col min="5129" max="5129" width="14.28515625" style="45" bestFit="1" customWidth="1"/>
    <col min="5130" max="5132" width="9.140625" style="45" customWidth="1"/>
    <col min="5133" max="5133" width="9.140625" style="45"/>
    <col min="5134" max="5134" width="10.42578125" style="45" bestFit="1" customWidth="1"/>
    <col min="5135" max="5135" width="9.140625" style="45"/>
    <col min="5136" max="5136" width="12.7109375" style="45" bestFit="1" customWidth="1"/>
    <col min="5137" max="5137" width="11.7109375" style="45" bestFit="1" customWidth="1"/>
    <col min="5138" max="5138" width="9.5703125" style="45" bestFit="1" customWidth="1"/>
    <col min="5139" max="5366" width="9.140625" style="45"/>
    <col min="5367" max="5367" width="12.28515625" style="45" customWidth="1"/>
    <col min="5368" max="5368" width="13.42578125" style="45" bestFit="1" customWidth="1"/>
    <col min="5369" max="5369" width="1" style="45" customWidth="1"/>
    <col min="5370" max="5370" width="13.42578125" style="45" customWidth="1"/>
    <col min="5371" max="5371" width="1" style="45" customWidth="1"/>
    <col min="5372" max="5372" width="13.42578125" style="45" customWidth="1"/>
    <col min="5373" max="5373" width="1" style="45" customWidth="1"/>
    <col min="5374" max="5374" width="13.42578125" style="45" customWidth="1"/>
    <col min="5375" max="5375" width="1" style="45" customWidth="1"/>
    <col min="5376" max="5376" width="13.42578125" style="45" customWidth="1"/>
    <col min="5377" max="5377" width="1" style="45" customWidth="1"/>
    <col min="5378" max="5378" width="13.42578125" style="45" customWidth="1"/>
    <col min="5379" max="5379" width="1" style="45" customWidth="1"/>
    <col min="5380" max="5380" width="13.42578125" style="45" customWidth="1"/>
    <col min="5381" max="5381" width="1" style="45" customWidth="1"/>
    <col min="5382" max="5382" width="13.42578125" style="45" customWidth="1"/>
    <col min="5383" max="5383" width="1" style="45" customWidth="1"/>
    <col min="5384" max="5384" width="13.42578125" style="45" customWidth="1"/>
    <col min="5385" max="5385" width="14.28515625" style="45" bestFit="1" customWidth="1"/>
    <col min="5386" max="5388" width="9.140625" style="45" customWidth="1"/>
    <col min="5389" max="5389" width="9.140625" style="45"/>
    <col min="5390" max="5390" width="10.42578125" style="45" bestFit="1" customWidth="1"/>
    <col min="5391" max="5391" width="9.140625" style="45"/>
    <col min="5392" max="5392" width="12.7109375" style="45" bestFit="1" customWidth="1"/>
    <col min="5393" max="5393" width="11.7109375" style="45" bestFit="1" customWidth="1"/>
    <col min="5394" max="5394" width="9.5703125" style="45" bestFit="1" customWidth="1"/>
    <col min="5395" max="5622" width="9.140625" style="45"/>
    <col min="5623" max="5623" width="12.28515625" style="45" customWidth="1"/>
    <col min="5624" max="5624" width="13.42578125" style="45" bestFit="1" customWidth="1"/>
    <col min="5625" max="5625" width="1" style="45" customWidth="1"/>
    <col min="5626" max="5626" width="13.42578125" style="45" customWidth="1"/>
    <col min="5627" max="5627" width="1" style="45" customWidth="1"/>
    <col min="5628" max="5628" width="13.42578125" style="45" customWidth="1"/>
    <col min="5629" max="5629" width="1" style="45" customWidth="1"/>
    <col min="5630" max="5630" width="13.42578125" style="45" customWidth="1"/>
    <col min="5631" max="5631" width="1" style="45" customWidth="1"/>
    <col min="5632" max="5632" width="13.42578125" style="45" customWidth="1"/>
    <col min="5633" max="5633" width="1" style="45" customWidth="1"/>
    <col min="5634" max="5634" width="13.42578125" style="45" customWidth="1"/>
    <col min="5635" max="5635" width="1" style="45" customWidth="1"/>
    <col min="5636" max="5636" width="13.42578125" style="45" customWidth="1"/>
    <col min="5637" max="5637" width="1" style="45" customWidth="1"/>
    <col min="5638" max="5638" width="13.42578125" style="45" customWidth="1"/>
    <col min="5639" max="5639" width="1" style="45" customWidth="1"/>
    <col min="5640" max="5640" width="13.42578125" style="45" customWidth="1"/>
    <col min="5641" max="5641" width="14.28515625" style="45" bestFit="1" customWidth="1"/>
    <col min="5642" max="5644" width="9.140625" style="45" customWidth="1"/>
    <col min="5645" max="5645" width="9.140625" style="45"/>
    <col min="5646" max="5646" width="10.42578125" style="45" bestFit="1" customWidth="1"/>
    <col min="5647" max="5647" width="9.140625" style="45"/>
    <col min="5648" max="5648" width="12.7109375" style="45" bestFit="1" customWidth="1"/>
    <col min="5649" max="5649" width="11.7109375" style="45" bestFit="1" customWidth="1"/>
    <col min="5650" max="5650" width="9.5703125" style="45" bestFit="1" customWidth="1"/>
    <col min="5651" max="5878" width="9.140625" style="45"/>
    <col min="5879" max="5879" width="12.28515625" style="45" customWidth="1"/>
    <col min="5880" max="5880" width="13.42578125" style="45" bestFit="1" customWidth="1"/>
    <col min="5881" max="5881" width="1" style="45" customWidth="1"/>
    <col min="5882" max="5882" width="13.42578125" style="45" customWidth="1"/>
    <col min="5883" max="5883" width="1" style="45" customWidth="1"/>
    <col min="5884" max="5884" width="13.42578125" style="45" customWidth="1"/>
    <col min="5885" max="5885" width="1" style="45" customWidth="1"/>
    <col min="5886" max="5886" width="13.42578125" style="45" customWidth="1"/>
    <col min="5887" max="5887" width="1" style="45" customWidth="1"/>
    <col min="5888" max="5888" width="13.42578125" style="45" customWidth="1"/>
    <col min="5889" max="5889" width="1" style="45" customWidth="1"/>
    <col min="5890" max="5890" width="13.42578125" style="45" customWidth="1"/>
    <col min="5891" max="5891" width="1" style="45" customWidth="1"/>
    <col min="5892" max="5892" width="13.42578125" style="45" customWidth="1"/>
    <col min="5893" max="5893" width="1" style="45" customWidth="1"/>
    <col min="5894" max="5894" width="13.42578125" style="45" customWidth="1"/>
    <col min="5895" max="5895" width="1" style="45" customWidth="1"/>
    <col min="5896" max="5896" width="13.42578125" style="45" customWidth="1"/>
    <col min="5897" max="5897" width="14.28515625" style="45" bestFit="1" customWidth="1"/>
    <col min="5898" max="5900" width="9.140625" style="45" customWidth="1"/>
    <col min="5901" max="5901" width="9.140625" style="45"/>
    <col min="5902" max="5902" width="10.42578125" style="45" bestFit="1" customWidth="1"/>
    <col min="5903" max="5903" width="9.140625" style="45"/>
    <col min="5904" max="5904" width="12.7109375" style="45" bestFit="1" customWidth="1"/>
    <col min="5905" max="5905" width="11.7109375" style="45" bestFit="1" customWidth="1"/>
    <col min="5906" max="5906" width="9.5703125" style="45" bestFit="1" customWidth="1"/>
    <col min="5907" max="6134" width="9.140625" style="45"/>
    <col min="6135" max="6135" width="12.28515625" style="45" customWidth="1"/>
    <col min="6136" max="6136" width="13.42578125" style="45" bestFit="1" customWidth="1"/>
    <col min="6137" max="6137" width="1" style="45" customWidth="1"/>
    <col min="6138" max="6138" width="13.42578125" style="45" customWidth="1"/>
    <col min="6139" max="6139" width="1" style="45" customWidth="1"/>
    <col min="6140" max="6140" width="13.42578125" style="45" customWidth="1"/>
    <col min="6141" max="6141" width="1" style="45" customWidth="1"/>
    <col min="6142" max="6142" width="13.42578125" style="45" customWidth="1"/>
    <col min="6143" max="6143" width="1" style="45" customWidth="1"/>
    <col min="6144" max="6144" width="13.42578125" style="45" customWidth="1"/>
    <col min="6145" max="6145" width="1" style="45" customWidth="1"/>
    <col min="6146" max="6146" width="13.42578125" style="45" customWidth="1"/>
    <col min="6147" max="6147" width="1" style="45" customWidth="1"/>
    <col min="6148" max="6148" width="13.42578125" style="45" customWidth="1"/>
    <col min="6149" max="6149" width="1" style="45" customWidth="1"/>
    <col min="6150" max="6150" width="13.42578125" style="45" customWidth="1"/>
    <col min="6151" max="6151" width="1" style="45" customWidth="1"/>
    <col min="6152" max="6152" width="13.42578125" style="45" customWidth="1"/>
    <col min="6153" max="6153" width="14.28515625" style="45" bestFit="1" customWidth="1"/>
    <col min="6154" max="6156" width="9.140625" style="45" customWidth="1"/>
    <col min="6157" max="6157" width="9.140625" style="45"/>
    <col min="6158" max="6158" width="10.42578125" style="45" bestFit="1" customWidth="1"/>
    <col min="6159" max="6159" width="9.140625" style="45"/>
    <col min="6160" max="6160" width="12.7109375" style="45" bestFit="1" customWidth="1"/>
    <col min="6161" max="6161" width="11.7109375" style="45" bestFit="1" customWidth="1"/>
    <col min="6162" max="6162" width="9.5703125" style="45" bestFit="1" customWidth="1"/>
    <col min="6163" max="6390" width="9.140625" style="45"/>
    <col min="6391" max="6391" width="12.28515625" style="45" customWidth="1"/>
    <col min="6392" max="6392" width="13.42578125" style="45" bestFit="1" customWidth="1"/>
    <col min="6393" max="6393" width="1" style="45" customWidth="1"/>
    <col min="6394" max="6394" width="13.42578125" style="45" customWidth="1"/>
    <col min="6395" max="6395" width="1" style="45" customWidth="1"/>
    <col min="6396" max="6396" width="13.42578125" style="45" customWidth="1"/>
    <col min="6397" max="6397" width="1" style="45" customWidth="1"/>
    <col min="6398" max="6398" width="13.42578125" style="45" customWidth="1"/>
    <col min="6399" max="6399" width="1" style="45" customWidth="1"/>
    <col min="6400" max="6400" width="13.42578125" style="45" customWidth="1"/>
    <col min="6401" max="6401" width="1" style="45" customWidth="1"/>
    <col min="6402" max="6402" width="13.42578125" style="45" customWidth="1"/>
    <col min="6403" max="6403" width="1" style="45" customWidth="1"/>
    <col min="6404" max="6404" width="13.42578125" style="45" customWidth="1"/>
    <col min="6405" max="6405" width="1" style="45" customWidth="1"/>
    <col min="6406" max="6406" width="13.42578125" style="45" customWidth="1"/>
    <col min="6407" max="6407" width="1" style="45" customWidth="1"/>
    <col min="6408" max="6408" width="13.42578125" style="45" customWidth="1"/>
    <col min="6409" max="6409" width="14.28515625" style="45" bestFit="1" customWidth="1"/>
    <col min="6410" max="6412" width="9.140625" style="45" customWidth="1"/>
    <col min="6413" max="6413" width="9.140625" style="45"/>
    <col min="6414" max="6414" width="10.42578125" style="45" bestFit="1" customWidth="1"/>
    <col min="6415" max="6415" width="9.140625" style="45"/>
    <col min="6416" max="6416" width="12.7109375" style="45" bestFit="1" customWidth="1"/>
    <col min="6417" max="6417" width="11.7109375" style="45" bestFit="1" customWidth="1"/>
    <col min="6418" max="6418" width="9.5703125" style="45" bestFit="1" customWidth="1"/>
    <col min="6419" max="6646" width="9.140625" style="45"/>
    <col min="6647" max="6647" width="12.28515625" style="45" customWidth="1"/>
    <col min="6648" max="6648" width="13.42578125" style="45" bestFit="1" customWidth="1"/>
    <col min="6649" max="6649" width="1" style="45" customWidth="1"/>
    <col min="6650" max="6650" width="13.42578125" style="45" customWidth="1"/>
    <col min="6651" max="6651" width="1" style="45" customWidth="1"/>
    <col min="6652" max="6652" width="13.42578125" style="45" customWidth="1"/>
    <col min="6653" max="6653" width="1" style="45" customWidth="1"/>
    <col min="6654" max="6654" width="13.42578125" style="45" customWidth="1"/>
    <col min="6655" max="6655" width="1" style="45" customWidth="1"/>
    <col min="6656" max="6656" width="13.42578125" style="45" customWidth="1"/>
    <col min="6657" max="6657" width="1" style="45" customWidth="1"/>
    <col min="6658" max="6658" width="13.42578125" style="45" customWidth="1"/>
    <col min="6659" max="6659" width="1" style="45" customWidth="1"/>
    <col min="6660" max="6660" width="13.42578125" style="45" customWidth="1"/>
    <col min="6661" max="6661" width="1" style="45" customWidth="1"/>
    <col min="6662" max="6662" width="13.42578125" style="45" customWidth="1"/>
    <col min="6663" max="6663" width="1" style="45" customWidth="1"/>
    <col min="6664" max="6664" width="13.42578125" style="45" customWidth="1"/>
    <col min="6665" max="6665" width="14.28515625" style="45" bestFit="1" customWidth="1"/>
    <col min="6666" max="6668" width="9.140625" style="45" customWidth="1"/>
    <col min="6669" max="6669" width="9.140625" style="45"/>
    <col min="6670" max="6670" width="10.42578125" style="45" bestFit="1" customWidth="1"/>
    <col min="6671" max="6671" width="9.140625" style="45"/>
    <col min="6672" max="6672" width="12.7109375" style="45" bestFit="1" customWidth="1"/>
    <col min="6673" max="6673" width="11.7109375" style="45" bestFit="1" customWidth="1"/>
    <col min="6674" max="6674" width="9.5703125" style="45" bestFit="1" customWidth="1"/>
    <col min="6675" max="6902" width="9.140625" style="45"/>
    <col min="6903" max="6903" width="12.28515625" style="45" customWidth="1"/>
    <col min="6904" max="6904" width="13.42578125" style="45" bestFit="1" customWidth="1"/>
    <col min="6905" max="6905" width="1" style="45" customWidth="1"/>
    <col min="6906" max="6906" width="13.42578125" style="45" customWidth="1"/>
    <col min="6907" max="6907" width="1" style="45" customWidth="1"/>
    <col min="6908" max="6908" width="13.42578125" style="45" customWidth="1"/>
    <col min="6909" max="6909" width="1" style="45" customWidth="1"/>
    <col min="6910" max="6910" width="13.42578125" style="45" customWidth="1"/>
    <col min="6911" max="6911" width="1" style="45" customWidth="1"/>
    <col min="6912" max="6912" width="13.42578125" style="45" customWidth="1"/>
    <col min="6913" max="6913" width="1" style="45" customWidth="1"/>
    <col min="6914" max="6914" width="13.42578125" style="45" customWidth="1"/>
    <col min="6915" max="6915" width="1" style="45" customWidth="1"/>
    <col min="6916" max="6916" width="13.42578125" style="45" customWidth="1"/>
    <col min="6917" max="6917" width="1" style="45" customWidth="1"/>
    <col min="6918" max="6918" width="13.42578125" style="45" customWidth="1"/>
    <col min="6919" max="6919" width="1" style="45" customWidth="1"/>
    <col min="6920" max="6920" width="13.42578125" style="45" customWidth="1"/>
    <col min="6921" max="6921" width="14.28515625" style="45" bestFit="1" customWidth="1"/>
    <col min="6922" max="6924" width="9.140625" style="45" customWidth="1"/>
    <col min="6925" max="6925" width="9.140625" style="45"/>
    <col min="6926" max="6926" width="10.42578125" style="45" bestFit="1" customWidth="1"/>
    <col min="6927" max="6927" width="9.140625" style="45"/>
    <col min="6928" max="6928" width="12.7109375" style="45" bestFit="1" customWidth="1"/>
    <col min="6929" max="6929" width="11.7109375" style="45" bestFit="1" customWidth="1"/>
    <col min="6930" max="6930" width="9.5703125" style="45" bestFit="1" customWidth="1"/>
    <col min="6931" max="7158" width="9.140625" style="45"/>
    <col min="7159" max="7159" width="12.28515625" style="45" customWidth="1"/>
    <col min="7160" max="7160" width="13.42578125" style="45" bestFit="1" customWidth="1"/>
    <col min="7161" max="7161" width="1" style="45" customWidth="1"/>
    <col min="7162" max="7162" width="13.42578125" style="45" customWidth="1"/>
    <col min="7163" max="7163" width="1" style="45" customWidth="1"/>
    <col min="7164" max="7164" width="13.42578125" style="45" customWidth="1"/>
    <col min="7165" max="7165" width="1" style="45" customWidth="1"/>
    <col min="7166" max="7166" width="13.42578125" style="45" customWidth="1"/>
    <col min="7167" max="7167" width="1" style="45" customWidth="1"/>
    <col min="7168" max="7168" width="13.42578125" style="45" customWidth="1"/>
    <col min="7169" max="7169" width="1" style="45" customWidth="1"/>
    <col min="7170" max="7170" width="13.42578125" style="45" customWidth="1"/>
    <col min="7171" max="7171" width="1" style="45" customWidth="1"/>
    <col min="7172" max="7172" width="13.42578125" style="45" customWidth="1"/>
    <col min="7173" max="7173" width="1" style="45" customWidth="1"/>
    <col min="7174" max="7174" width="13.42578125" style="45" customWidth="1"/>
    <col min="7175" max="7175" width="1" style="45" customWidth="1"/>
    <col min="7176" max="7176" width="13.42578125" style="45" customWidth="1"/>
    <col min="7177" max="7177" width="14.28515625" style="45" bestFit="1" customWidth="1"/>
    <col min="7178" max="7180" width="9.140625" style="45" customWidth="1"/>
    <col min="7181" max="7181" width="9.140625" style="45"/>
    <col min="7182" max="7182" width="10.42578125" style="45" bestFit="1" customWidth="1"/>
    <col min="7183" max="7183" width="9.140625" style="45"/>
    <col min="7184" max="7184" width="12.7109375" style="45" bestFit="1" customWidth="1"/>
    <col min="7185" max="7185" width="11.7109375" style="45" bestFit="1" customWidth="1"/>
    <col min="7186" max="7186" width="9.5703125" style="45" bestFit="1" customWidth="1"/>
    <col min="7187" max="7414" width="9.140625" style="45"/>
    <col min="7415" max="7415" width="12.28515625" style="45" customWidth="1"/>
    <col min="7416" max="7416" width="13.42578125" style="45" bestFit="1" customWidth="1"/>
    <col min="7417" max="7417" width="1" style="45" customWidth="1"/>
    <col min="7418" max="7418" width="13.42578125" style="45" customWidth="1"/>
    <col min="7419" max="7419" width="1" style="45" customWidth="1"/>
    <col min="7420" max="7420" width="13.42578125" style="45" customWidth="1"/>
    <col min="7421" max="7421" width="1" style="45" customWidth="1"/>
    <col min="7422" max="7422" width="13.42578125" style="45" customWidth="1"/>
    <col min="7423" max="7423" width="1" style="45" customWidth="1"/>
    <col min="7424" max="7424" width="13.42578125" style="45" customWidth="1"/>
    <col min="7425" max="7425" width="1" style="45" customWidth="1"/>
    <col min="7426" max="7426" width="13.42578125" style="45" customWidth="1"/>
    <col min="7427" max="7427" width="1" style="45" customWidth="1"/>
    <col min="7428" max="7428" width="13.42578125" style="45" customWidth="1"/>
    <col min="7429" max="7429" width="1" style="45" customWidth="1"/>
    <col min="7430" max="7430" width="13.42578125" style="45" customWidth="1"/>
    <col min="7431" max="7431" width="1" style="45" customWidth="1"/>
    <col min="7432" max="7432" width="13.42578125" style="45" customWidth="1"/>
    <col min="7433" max="7433" width="14.28515625" style="45" bestFit="1" customWidth="1"/>
    <col min="7434" max="7436" width="9.140625" style="45" customWidth="1"/>
    <col min="7437" max="7437" width="9.140625" style="45"/>
    <col min="7438" max="7438" width="10.42578125" style="45" bestFit="1" customWidth="1"/>
    <col min="7439" max="7439" width="9.140625" style="45"/>
    <col min="7440" max="7440" width="12.7109375" style="45" bestFit="1" customWidth="1"/>
    <col min="7441" max="7441" width="11.7109375" style="45" bestFit="1" customWidth="1"/>
    <col min="7442" max="7442" width="9.5703125" style="45" bestFit="1" customWidth="1"/>
    <col min="7443" max="7670" width="9.140625" style="45"/>
    <col min="7671" max="7671" width="12.28515625" style="45" customWidth="1"/>
    <col min="7672" max="7672" width="13.42578125" style="45" bestFit="1" customWidth="1"/>
    <col min="7673" max="7673" width="1" style="45" customWidth="1"/>
    <col min="7674" max="7674" width="13.42578125" style="45" customWidth="1"/>
    <col min="7675" max="7675" width="1" style="45" customWidth="1"/>
    <col min="7676" max="7676" width="13.42578125" style="45" customWidth="1"/>
    <col min="7677" max="7677" width="1" style="45" customWidth="1"/>
    <col min="7678" max="7678" width="13.42578125" style="45" customWidth="1"/>
    <col min="7679" max="7679" width="1" style="45" customWidth="1"/>
    <col min="7680" max="7680" width="13.42578125" style="45" customWidth="1"/>
    <col min="7681" max="7681" width="1" style="45" customWidth="1"/>
    <col min="7682" max="7682" width="13.42578125" style="45" customWidth="1"/>
    <col min="7683" max="7683" width="1" style="45" customWidth="1"/>
    <col min="7684" max="7684" width="13.42578125" style="45" customWidth="1"/>
    <col min="7685" max="7685" width="1" style="45" customWidth="1"/>
    <col min="7686" max="7686" width="13.42578125" style="45" customWidth="1"/>
    <col min="7687" max="7687" width="1" style="45" customWidth="1"/>
    <col min="7688" max="7688" width="13.42578125" style="45" customWidth="1"/>
    <col min="7689" max="7689" width="14.28515625" style="45" bestFit="1" customWidth="1"/>
    <col min="7690" max="7692" width="9.140625" style="45" customWidth="1"/>
    <col min="7693" max="7693" width="9.140625" style="45"/>
    <col min="7694" max="7694" width="10.42578125" style="45" bestFit="1" customWidth="1"/>
    <col min="7695" max="7695" width="9.140625" style="45"/>
    <col min="7696" max="7696" width="12.7109375" style="45" bestFit="1" customWidth="1"/>
    <col min="7697" max="7697" width="11.7109375" style="45" bestFit="1" customWidth="1"/>
    <col min="7698" max="7698" width="9.5703125" style="45" bestFit="1" customWidth="1"/>
    <col min="7699" max="7926" width="9.140625" style="45"/>
    <col min="7927" max="7927" width="12.28515625" style="45" customWidth="1"/>
    <col min="7928" max="7928" width="13.42578125" style="45" bestFit="1" customWidth="1"/>
    <col min="7929" max="7929" width="1" style="45" customWidth="1"/>
    <col min="7930" max="7930" width="13.42578125" style="45" customWidth="1"/>
    <col min="7931" max="7931" width="1" style="45" customWidth="1"/>
    <col min="7932" max="7932" width="13.42578125" style="45" customWidth="1"/>
    <col min="7933" max="7933" width="1" style="45" customWidth="1"/>
    <col min="7934" max="7934" width="13.42578125" style="45" customWidth="1"/>
    <col min="7935" max="7935" width="1" style="45" customWidth="1"/>
    <col min="7936" max="7936" width="13.42578125" style="45" customWidth="1"/>
    <col min="7937" max="7937" width="1" style="45" customWidth="1"/>
    <col min="7938" max="7938" width="13.42578125" style="45" customWidth="1"/>
    <col min="7939" max="7939" width="1" style="45" customWidth="1"/>
    <col min="7940" max="7940" width="13.42578125" style="45" customWidth="1"/>
    <col min="7941" max="7941" width="1" style="45" customWidth="1"/>
    <col min="7942" max="7942" width="13.42578125" style="45" customWidth="1"/>
    <col min="7943" max="7943" width="1" style="45" customWidth="1"/>
    <col min="7944" max="7944" width="13.42578125" style="45" customWidth="1"/>
    <col min="7945" max="7945" width="14.28515625" style="45" bestFit="1" customWidth="1"/>
    <col min="7946" max="7948" width="9.140625" style="45" customWidth="1"/>
    <col min="7949" max="7949" width="9.140625" style="45"/>
    <col min="7950" max="7950" width="10.42578125" style="45" bestFit="1" customWidth="1"/>
    <col min="7951" max="7951" width="9.140625" style="45"/>
    <col min="7952" max="7952" width="12.7109375" style="45" bestFit="1" customWidth="1"/>
    <col min="7953" max="7953" width="11.7109375" style="45" bestFit="1" customWidth="1"/>
    <col min="7954" max="7954" width="9.5703125" style="45" bestFit="1" customWidth="1"/>
    <col min="7955" max="8182" width="9.140625" style="45"/>
    <col min="8183" max="8183" width="12.28515625" style="45" customWidth="1"/>
    <col min="8184" max="8184" width="13.42578125" style="45" bestFit="1" customWidth="1"/>
    <col min="8185" max="8185" width="1" style="45" customWidth="1"/>
    <col min="8186" max="8186" width="13.42578125" style="45" customWidth="1"/>
    <col min="8187" max="8187" width="1" style="45" customWidth="1"/>
    <col min="8188" max="8188" width="13.42578125" style="45" customWidth="1"/>
    <col min="8189" max="8189" width="1" style="45" customWidth="1"/>
    <col min="8190" max="8190" width="13.42578125" style="45" customWidth="1"/>
    <col min="8191" max="8191" width="1" style="45" customWidth="1"/>
    <col min="8192" max="8192" width="13.42578125" style="45" customWidth="1"/>
    <col min="8193" max="8193" width="1" style="45" customWidth="1"/>
    <col min="8194" max="8194" width="13.42578125" style="45" customWidth="1"/>
    <col min="8195" max="8195" width="1" style="45" customWidth="1"/>
    <col min="8196" max="8196" width="13.42578125" style="45" customWidth="1"/>
    <col min="8197" max="8197" width="1" style="45" customWidth="1"/>
    <col min="8198" max="8198" width="13.42578125" style="45" customWidth="1"/>
    <col min="8199" max="8199" width="1" style="45" customWidth="1"/>
    <col min="8200" max="8200" width="13.42578125" style="45" customWidth="1"/>
    <col min="8201" max="8201" width="14.28515625" style="45" bestFit="1" customWidth="1"/>
    <col min="8202" max="8204" width="9.140625" style="45" customWidth="1"/>
    <col min="8205" max="8205" width="9.140625" style="45"/>
    <col min="8206" max="8206" width="10.42578125" style="45" bestFit="1" customWidth="1"/>
    <col min="8207" max="8207" width="9.140625" style="45"/>
    <col min="8208" max="8208" width="12.7109375" style="45" bestFit="1" customWidth="1"/>
    <col min="8209" max="8209" width="11.7109375" style="45" bestFit="1" customWidth="1"/>
    <col min="8210" max="8210" width="9.5703125" style="45" bestFit="1" customWidth="1"/>
    <col min="8211" max="8438" width="9.140625" style="45"/>
    <col min="8439" max="8439" width="12.28515625" style="45" customWidth="1"/>
    <col min="8440" max="8440" width="13.42578125" style="45" bestFit="1" customWidth="1"/>
    <col min="8441" max="8441" width="1" style="45" customWidth="1"/>
    <col min="8442" max="8442" width="13.42578125" style="45" customWidth="1"/>
    <col min="8443" max="8443" width="1" style="45" customWidth="1"/>
    <col min="8444" max="8444" width="13.42578125" style="45" customWidth="1"/>
    <col min="8445" max="8445" width="1" style="45" customWidth="1"/>
    <col min="8446" max="8446" width="13.42578125" style="45" customWidth="1"/>
    <col min="8447" max="8447" width="1" style="45" customWidth="1"/>
    <col min="8448" max="8448" width="13.42578125" style="45" customWidth="1"/>
    <col min="8449" max="8449" width="1" style="45" customWidth="1"/>
    <col min="8450" max="8450" width="13.42578125" style="45" customWidth="1"/>
    <col min="8451" max="8451" width="1" style="45" customWidth="1"/>
    <col min="8452" max="8452" width="13.42578125" style="45" customWidth="1"/>
    <col min="8453" max="8453" width="1" style="45" customWidth="1"/>
    <col min="8454" max="8454" width="13.42578125" style="45" customWidth="1"/>
    <col min="8455" max="8455" width="1" style="45" customWidth="1"/>
    <col min="8456" max="8456" width="13.42578125" style="45" customWidth="1"/>
    <col min="8457" max="8457" width="14.28515625" style="45" bestFit="1" customWidth="1"/>
    <col min="8458" max="8460" width="9.140625" style="45" customWidth="1"/>
    <col min="8461" max="8461" width="9.140625" style="45"/>
    <col min="8462" max="8462" width="10.42578125" style="45" bestFit="1" customWidth="1"/>
    <col min="8463" max="8463" width="9.140625" style="45"/>
    <col min="8464" max="8464" width="12.7109375" style="45" bestFit="1" customWidth="1"/>
    <col min="8465" max="8465" width="11.7109375" style="45" bestFit="1" customWidth="1"/>
    <col min="8466" max="8466" width="9.5703125" style="45" bestFit="1" customWidth="1"/>
    <col min="8467" max="8694" width="9.140625" style="45"/>
    <col min="8695" max="8695" width="12.28515625" style="45" customWidth="1"/>
    <col min="8696" max="8696" width="13.42578125" style="45" bestFit="1" customWidth="1"/>
    <col min="8697" max="8697" width="1" style="45" customWidth="1"/>
    <col min="8698" max="8698" width="13.42578125" style="45" customWidth="1"/>
    <col min="8699" max="8699" width="1" style="45" customWidth="1"/>
    <col min="8700" max="8700" width="13.42578125" style="45" customWidth="1"/>
    <col min="8701" max="8701" width="1" style="45" customWidth="1"/>
    <col min="8702" max="8702" width="13.42578125" style="45" customWidth="1"/>
    <col min="8703" max="8703" width="1" style="45" customWidth="1"/>
    <col min="8704" max="8704" width="13.42578125" style="45" customWidth="1"/>
    <col min="8705" max="8705" width="1" style="45" customWidth="1"/>
    <col min="8706" max="8706" width="13.42578125" style="45" customWidth="1"/>
    <col min="8707" max="8707" width="1" style="45" customWidth="1"/>
    <col min="8708" max="8708" width="13.42578125" style="45" customWidth="1"/>
    <col min="8709" max="8709" width="1" style="45" customWidth="1"/>
    <col min="8710" max="8710" width="13.42578125" style="45" customWidth="1"/>
    <col min="8711" max="8711" width="1" style="45" customWidth="1"/>
    <col min="8712" max="8712" width="13.42578125" style="45" customWidth="1"/>
    <col min="8713" max="8713" width="14.28515625" style="45" bestFit="1" customWidth="1"/>
    <col min="8714" max="8716" width="9.140625" style="45" customWidth="1"/>
    <col min="8717" max="8717" width="9.140625" style="45"/>
    <col min="8718" max="8718" width="10.42578125" style="45" bestFit="1" customWidth="1"/>
    <col min="8719" max="8719" width="9.140625" style="45"/>
    <col min="8720" max="8720" width="12.7109375" style="45" bestFit="1" customWidth="1"/>
    <col min="8721" max="8721" width="11.7109375" style="45" bestFit="1" customWidth="1"/>
    <col min="8722" max="8722" width="9.5703125" style="45" bestFit="1" customWidth="1"/>
    <col min="8723" max="8950" width="9.140625" style="45"/>
    <col min="8951" max="8951" width="12.28515625" style="45" customWidth="1"/>
    <col min="8952" max="8952" width="13.42578125" style="45" bestFit="1" customWidth="1"/>
    <col min="8953" max="8953" width="1" style="45" customWidth="1"/>
    <col min="8954" max="8954" width="13.42578125" style="45" customWidth="1"/>
    <col min="8955" max="8955" width="1" style="45" customWidth="1"/>
    <col min="8956" max="8956" width="13.42578125" style="45" customWidth="1"/>
    <col min="8957" max="8957" width="1" style="45" customWidth="1"/>
    <col min="8958" max="8958" width="13.42578125" style="45" customWidth="1"/>
    <col min="8959" max="8959" width="1" style="45" customWidth="1"/>
    <col min="8960" max="8960" width="13.42578125" style="45" customWidth="1"/>
    <col min="8961" max="8961" width="1" style="45" customWidth="1"/>
    <col min="8962" max="8962" width="13.42578125" style="45" customWidth="1"/>
    <col min="8963" max="8963" width="1" style="45" customWidth="1"/>
    <col min="8964" max="8964" width="13.42578125" style="45" customWidth="1"/>
    <col min="8965" max="8965" width="1" style="45" customWidth="1"/>
    <col min="8966" max="8966" width="13.42578125" style="45" customWidth="1"/>
    <col min="8967" max="8967" width="1" style="45" customWidth="1"/>
    <col min="8968" max="8968" width="13.42578125" style="45" customWidth="1"/>
    <col min="8969" max="8969" width="14.28515625" style="45" bestFit="1" customWidth="1"/>
    <col min="8970" max="8972" width="9.140625" style="45" customWidth="1"/>
    <col min="8973" max="8973" width="9.140625" style="45"/>
    <col min="8974" max="8974" width="10.42578125" style="45" bestFit="1" customWidth="1"/>
    <col min="8975" max="8975" width="9.140625" style="45"/>
    <col min="8976" max="8976" width="12.7109375" style="45" bestFit="1" customWidth="1"/>
    <col min="8977" max="8977" width="11.7109375" style="45" bestFit="1" customWidth="1"/>
    <col min="8978" max="8978" width="9.5703125" style="45" bestFit="1" customWidth="1"/>
    <col min="8979" max="9206" width="9.140625" style="45"/>
    <col min="9207" max="9207" width="12.28515625" style="45" customWidth="1"/>
    <col min="9208" max="9208" width="13.42578125" style="45" bestFit="1" customWidth="1"/>
    <col min="9209" max="9209" width="1" style="45" customWidth="1"/>
    <col min="9210" max="9210" width="13.42578125" style="45" customWidth="1"/>
    <col min="9211" max="9211" width="1" style="45" customWidth="1"/>
    <col min="9212" max="9212" width="13.42578125" style="45" customWidth="1"/>
    <col min="9213" max="9213" width="1" style="45" customWidth="1"/>
    <col min="9214" max="9214" width="13.42578125" style="45" customWidth="1"/>
    <col min="9215" max="9215" width="1" style="45" customWidth="1"/>
    <col min="9216" max="9216" width="13.42578125" style="45" customWidth="1"/>
    <col min="9217" max="9217" width="1" style="45" customWidth="1"/>
    <col min="9218" max="9218" width="13.42578125" style="45" customWidth="1"/>
    <col min="9219" max="9219" width="1" style="45" customWidth="1"/>
    <col min="9220" max="9220" width="13.42578125" style="45" customWidth="1"/>
    <col min="9221" max="9221" width="1" style="45" customWidth="1"/>
    <col min="9222" max="9222" width="13.42578125" style="45" customWidth="1"/>
    <col min="9223" max="9223" width="1" style="45" customWidth="1"/>
    <col min="9224" max="9224" width="13.42578125" style="45" customWidth="1"/>
    <col min="9225" max="9225" width="14.28515625" style="45" bestFit="1" customWidth="1"/>
    <col min="9226" max="9228" width="9.140625" style="45" customWidth="1"/>
    <col min="9229" max="9229" width="9.140625" style="45"/>
    <col min="9230" max="9230" width="10.42578125" style="45" bestFit="1" customWidth="1"/>
    <col min="9231" max="9231" width="9.140625" style="45"/>
    <col min="9232" max="9232" width="12.7109375" style="45" bestFit="1" customWidth="1"/>
    <col min="9233" max="9233" width="11.7109375" style="45" bestFit="1" customWidth="1"/>
    <col min="9234" max="9234" width="9.5703125" style="45" bestFit="1" customWidth="1"/>
    <col min="9235" max="9462" width="9.140625" style="45"/>
    <col min="9463" max="9463" width="12.28515625" style="45" customWidth="1"/>
    <col min="9464" max="9464" width="13.42578125" style="45" bestFit="1" customWidth="1"/>
    <col min="9465" max="9465" width="1" style="45" customWidth="1"/>
    <col min="9466" max="9466" width="13.42578125" style="45" customWidth="1"/>
    <col min="9467" max="9467" width="1" style="45" customWidth="1"/>
    <col min="9468" max="9468" width="13.42578125" style="45" customWidth="1"/>
    <col min="9469" max="9469" width="1" style="45" customWidth="1"/>
    <col min="9470" max="9470" width="13.42578125" style="45" customWidth="1"/>
    <col min="9471" max="9471" width="1" style="45" customWidth="1"/>
    <col min="9472" max="9472" width="13.42578125" style="45" customWidth="1"/>
    <col min="9473" max="9473" width="1" style="45" customWidth="1"/>
    <col min="9474" max="9474" width="13.42578125" style="45" customWidth="1"/>
    <col min="9475" max="9475" width="1" style="45" customWidth="1"/>
    <col min="9476" max="9476" width="13.42578125" style="45" customWidth="1"/>
    <col min="9477" max="9477" width="1" style="45" customWidth="1"/>
    <col min="9478" max="9478" width="13.42578125" style="45" customWidth="1"/>
    <col min="9479" max="9479" width="1" style="45" customWidth="1"/>
    <col min="9480" max="9480" width="13.42578125" style="45" customWidth="1"/>
    <col min="9481" max="9481" width="14.28515625" style="45" bestFit="1" customWidth="1"/>
    <col min="9482" max="9484" width="9.140625" style="45" customWidth="1"/>
    <col min="9485" max="9485" width="9.140625" style="45"/>
    <col min="9486" max="9486" width="10.42578125" style="45" bestFit="1" customWidth="1"/>
    <col min="9487" max="9487" width="9.140625" style="45"/>
    <col min="9488" max="9488" width="12.7109375" style="45" bestFit="1" customWidth="1"/>
    <col min="9489" max="9489" width="11.7109375" style="45" bestFit="1" customWidth="1"/>
    <col min="9490" max="9490" width="9.5703125" style="45" bestFit="1" customWidth="1"/>
    <col min="9491" max="9718" width="9.140625" style="45"/>
    <col min="9719" max="9719" width="12.28515625" style="45" customWidth="1"/>
    <col min="9720" max="9720" width="13.42578125" style="45" bestFit="1" customWidth="1"/>
    <col min="9721" max="9721" width="1" style="45" customWidth="1"/>
    <col min="9722" max="9722" width="13.42578125" style="45" customWidth="1"/>
    <col min="9723" max="9723" width="1" style="45" customWidth="1"/>
    <col min="9724" max="9724" width="13.42578125" style="45" customWidth="1"/>
    <col min="9725" max="9725" width="1" style="45" customWidth="1"/>
    <col min="9726" max="9726" width="13.42578125" style="45" customWidth="1"/>
    <col min="9727" max="9727" width="1" style="45" customWidth="1"/>
    <col min="9728" max="9728" width="13.42578125" style="45" customWidth="1"/>
    <col min="9729" max="9729" width="1" style="45" customWidth="1"/>
    <col min="9730" max="9730" width="13.42578125" style="45" customWidth="1"/>
    <col min="9731" max="9731" width="1" style="45" customWidth="1"/>
    <col min="9732" max="9732" width="13.42578125" style="45" customWidth="1"/>
    <col min="9733" max="9733" width="1" style="45" customWidth="1"/>
    <col min="9734" max="9734" width="13.42578125" style="45" customWidth="1"/>
    <col min="9735" max="9735" width="1" style="45" customWidth="1"/>
    <col min="9736" max="9736" width="13.42578125" style="45" customWidth="1"/>
    <col min="9737" max="9737" width="14.28515625" style="45" bestFit="1" customWidth="1"/>
    <col min="9738" max="9740" width="9.140625" style="45" customWidth="1"/>
    <col min="9741" max="9741" width="9.140625" style="45"/>
    <col min="9742" max="9742" width="10.42578125" style="45" bestFit="1" customWidth="1"/>
    <col min="9743" max="9743" width="9.140625" style="45"/>
    <col min="9744" max="9744" width="12.7109375" style="45" bestFit="1" customWidth="1"/>
    <col min="9745" max="9745" width="11.7109375" style="45" bestFit="1" customWidth="1"/>
    <col min="9746" max="9746" width="9.5703125" style="45" bestFit="1" customWidth="1"/>
    <col min="9747" max="9974" width="9.140625" style="45"/>
    <col min="9975" max="9975" width="12.28515625" style="45" customWidth="1"/>
    <col min="9976" max="9976" width="13.42578125" style="45" bestFit="1" customWidth="1"/>
    <col min="9977" max="9977" width="1" style="45" customWidth="1"/>
    <col min="9978" max="9978" width="13.42578125" style="45" customWidth="1"/>
    <col min="9979" max="9979" width="1" style="45" customWidth="1"/>
    <col min="9980" max="9980" width="13.42578125" style="45" customWidth="1"/>
    <col min="9981" max="9981" width="1" style="45" customWidth="1"/>
    <col min="9982" max="9982" width="13.42578125" style="45" customWidth="1"/>
    <col min="9983" max="9983" width="1" style="45" customWidth="1"/>
    <col min="9984" max="9984" width="13.42578125" style="45" customWidth="1"/>
    <col min="9985" max="9985" width="1" style="45" customWidth="1"/>
    <col min="9986" max="9986" width="13.42578125" style="45" customWidth="1"/>
    <col min="9987" max="9987" width="1" style="45" customWidth="1"/>
    <col min="9988" max="9988" width="13.42578125" style="45" customWidth="1"/>
    <col min="9989" max="9989" width="1" style="45" customWidth="1"/>
    <col min="9990" max="9990" width="13.42578125" style="45" customWidth="1"/>
    <col min="9991" max="9991" width="1" style="45" customWidth="1"/>
    <col min="9992" max="9992" width="13.42578125" style="45" customWidth="1"/>
    <col min="9993" max="9993" width="14.28515625" style="45" bestFit="1" customWidth="1"/>
    <col min="9994" max="9996" width="9.140625" style="45" customWidth="1"/>
    <col min="9997" max="9997" width="9.140625" style="45"/>
    <col min="9998" max="9998" width="10.42578125" style="45" bestFit="1" customWidth="1"/>
    <col min="9999" max="9999" width="9.140625" style="45"/>
    <col min="10000" max="10000" width="12.7109375" style="45" bestFit="1" customWidth="1"/>
    <col min="10001" max="10001" width="11.7109375" style="45" bestFit="1" customWidth="1"/>
    <col min="10002" max="10002" width="9.5703125" style="45" bestFit="1" customWidth="1"/>
    <col min="10003" max="10230" width="9.140625" style="45"/>
    <col min="10231" max="10231" width="12.28515625" style="45" customWidth="1"/>
    <col min="10232" max="10232" width="13.42578125" style="45" bestFit="1" customWidth="1"/>
    <col min="10233" max="10233" width="1" style="45" customWidth="1"/>
    <col min="10234" max="10234" width="13.42578125" style="45" customWidth="1"/>
    <col min="10235" max="10235" width="1" style="45" customWidth="1"/>
    <col min="10236" max="10236" width="13.42578125" style="45" customWidth="1"/>
    <col min="10237" max="10237" width="1" style="45" customWidth="1"/>
    <col min="10238" max="10238" width="13.42578125" style="45" customWidth="1"/>
    <col min="10239" max="10239" width="1" style="45" customWidth="1"/>
    <col min="10240" max="10240" width="13.42578125" style="45" customWidth="1"/>
    <col min="10241" max="10241" width="1" style="45" customWidth="1"/>
    <col min="10242" max="10242" width="13.42578125" style="45" customWidth="1"/>
    <col min="10243" max="10243" width="1" style="45" customWidth="1"/>
    <col min="10244" max="10244" width="13.42578125" style="45" customWidth="1"/>
    <col min="10245" max="10245" width="1" style="45" customWidth="1"/>
    <col min="10246" max="10246" width="13.42578125" style="45" customWidth="1"/>
    <col min="10247" max="10247" width="1" style="45" customWidth="1"/>
    <col min="10248" max="10248" width="13.42578125" style="45" customWidth="1"/>
    <col min="10249" max="10249" width="14.28515625" style="45" bestFit="1" customWidth="1"/>
    <col min="10250" max="10252" width="9.140625" style="45" customWidth="1"/>
    <col min="10253" max="10253" width="9.140625" style="45"/>
    <col min="10254" max="10254" width="10.42578125" style="45" bestFit="1" customWidth="1"/>
    <col min="10255" max="10255" width="9.140625" style="45"/>
    <col min="10256" max="10256" width="12.7109375" style="45" bestFit="1" customWidth="1"/>
    <col min="10257" max="10257" width="11.7109375" style="45" bestFit="1" customWidth="1"/>
    <col min="10258" max="10258" width="9.5703125" style="45" bestFit="1" customWidth="1"/>
    <col min="10259" max="10486" width="9.140625" style="45"/>
    <col min="10487" max="10487" width="12.28515625" style="45" customWidth="1"/>
    <col min="10488" max="10488" width="13.42578125" style="45" bestFit="1" customWidth="1"/>
    <col min="10489" max="10489" width="1" style="45" customWidth="1"/>
    <col min="10490" max="10490" width="13.42578125" style="45" customWidth="1"/>
    <col min="10491" max="10491" width="1" style="45" customWidth="1"/>
    <col min="10492" max="10492" width="13.42578125" style="45" customWidth="1"/>
    <col min="10493" max="10493" width="1" style="45" customWidth="1"/>
    <col min="10494" max="10494" width="13.42578125" style="45" customWidth="1"/>
    <col min="10495" max="10495" width="1" style="45" customWidth="1"/>
    <col min="10496" max="10496" width="13.42578125" style="45" customWidth="1"/>
    <col min="10497" max="10497" width="1" style="45" customWidth="1"/>
    <col min="10498" max="10498" width="13.42578125" style="45" customWidth="1"/>
    <col min="10499" max="10499" width="1" style="45" customWidth="1"/>
    <col min="10500" max="10500" width="13.42578125" style="45" customWidth="1"/>
    <col min="10501" max="10501" width="1" style="45" customWidth="1"/>
    <col min="10502" max="10502" width="13.42578125" style="45" customWidth="1"/>
    <col min="10503" max="10503" width="1" style="45" customWidth="1"/>
    <col min="10504" max="10504" width="13.42578125" style="45" customWidth="1"/>
    <col min="10505" max="10505" width="14.28515625" style="45" bestFit="1" customWidth="1"/>
    <col min="10506" max="10508" width="9.140625" style="45" customWidth="1"/>
    <col min="10509" max="10509" width="9.140625" style="45"/>
    <col min="10510" max="10510" width="10.42578125" style="45" bestFit="1" customWidth="1"/>
    <col min="10511" max="10511" width="9.140625" style="45"/>
    <col min="10512" max="10512" width="12.7109375" style="45" bestFit="1" customWidth="1"/>
    <col min="10513" max="10513" width="11.7109375" style="45" bestFit="1" customWidth="1"/>
    <col min="10514" max="10514" width="9.5703125" style="45" bestFit="1" customWidth="1"/>
    <col min="10515" max="10742" width="9.140625" style="45"/>
    <col min="10743" max="10743" width="12.28515625" style="45" customWidth="1"/>
    <col min="10744" max="10744" width="13.42578125" style="45" bestFit="1" customWidth="1"/>
    <col min="10745" max="10745" width="1" style="45" customWidth="1"/>
    <col min="10746" max="10746" width="13.42578125" style="45" customWidth="1"/>
    <col min="10747" max="10747" width="1" style="45" customWidth="1"/>
    <col min="10748" max="10748" width="13.42578125" style="45" customWidth="1"/>
    <col min="10749" max="10749" width="1" style="45" customWidth="1"/>
    <col min="10750" max="10750" width="13.42578125" style="45" customWidth="1"/>
    <col min="10751" max="10751" width="1" style="45" customWidth="1"/>
    <col min="10752" max="10752" width="13.42578125" style="45" customWidth="1"/>
    <col min="10753" max="10753" width="1" style="45" customWidth="1"/>
    <col min="10754" max="10754" width="13.42578125" style="45" customWidth="1"/>
    <col min="10755" max="10755" width="1" style="45" customWidth="1"/>
    <col min="10756" max="10756" width="13.42578125" style="45" customWidth="1"/>
    <col min="10757" max="10757" width="1" style="45" customWidth="1"/>
    <col min="10758" max="10758" width="13.42578125" style="45" customWidth="1"/>
    <col min="10759" max="10759" width="1" style="45" customWidth="1"/>
    <col min="10760" max="10760" width="13.42578125" style="45" customWidth="1"/>
    <col min="10761" max="10761" width="14.28515625" style="45" bestFit="1" customWidth="1"/>
    <col min="10762" max="10764" width="9.140625" style="45" customWidth="1"/>
    <col min="10765" max="10765" width="9.140625" style="45"/>
    <col min="10766" max="10766" width="10.42578125" style="45" bestFit="1" customWidth="1"/>
    <col min="10767" max="10767" width="9.140625" style="45"/>
    <col min="10768" max="10768" width="12.7109375" style="45" bestFit="1" customWidth="1"/>
    <col min="10769" max="10769" width="11.7109375" style="45" bestFit="1" customWidth="1"/>
    <col min="10770" max="10770" width="9.5703125" style="45" bestFit="1" customWidth="1"/>
    <col min="10771" max="10998" width="9.140625" style="45"/>
    <col min="10999" max="10999" width="12.28515625" style="45" customWidth="1"/>
    <col min="11000" max="11000" width="13.42578125" style="45" bestFit="1" customWidth="1"/>
    <col min="11001" max="11001" width="1" style="45" customWidth="1"/>
    <col min="11002" max="11002" width="13.42578125" style="45" customWidth="1"/>
    <col min="11003" max="11003" width="1" style="45" customWidth="1"/>
    <col min="11004" max="11004" width="13.42578125" style="45" customWidth="1"/>
    <col min="11005" max="11005" width="1" style="45" customWidth="1"/>
    <col min="11006" max="11006" width="13.42578125" style="45" customWidth="1"/>
    <col min="11007" max="11007" width="1" style="45" customWidth="1"/>
    <col min="11008" max="11008" width="13.42578125" style="45" customWidth="1"/>
    <col min="11009" max="11009" width="1" style="45" customWidth="1"/>
    <col min="11010" max="11010" width="13.42578125" style="45" customWidth="1"/>
    <col min="11011" max="11011" width="1" style="45" customWidth="1"/>
    <col min="11012" max="11012" width="13.42578125" style="45" customWidth="1"/>
    <col min="11013" max="11013" width="1" style="45" customWidth="1"/>
    <col min="11014" max="11014" width="13.42578125" style="45" customWidth="1"/>
    <col min="11015" max="11015" width="1" style="45" customWidth="1"/>
    <col min="11016" max="11016" width="13.42578125" style="45" customWidth="1"/>
    <col min="11017" max="11017" width="14.28515625" style="45" bestFit="1" customWidth="1"/>
    <col min="11018" max="11020" width="9.140625" style="45" customWidth="1"/>
    <col min="11021" max="11021" width="9.140625" style="45"/>
    <col min="11022" max="11022" width="10.42578125" style="45" bestFit="1" customWidth="1"/>
    <col min="11023" max="11023" width="9.140625" style="45"/>
    <col min="11024" max="11024" width="12.7109375" style="45" bestFit="1" customWidth="1"/>
    <col min="11025" max="11025" width="11.7109375" style="45" bestFit="1" customWidth="1"/>
    <col min="11026" max="11026" width="9.5703125" style="45" bestFit="1" customWidth="1"/>
    <col min="11027" max="11254" width="9.140625" style="45"/>
    <col min="11255" max="11255" width="12.28515625" style="45" customWidth="1"/>
    <col min="11256" max="11256" width="13.42578125" style="45" bestFit="1" customWidth="1"/>
    <col min="11257" max="11257" width="1" style="45" customWidth="1"/>
    <col min="11258" max="11258" width="13.42578125" style="45" customWidth="1"/>
    <col min="11259" max="11259" width="1" style="45" customWidth="1"/>
    <col min="11260" max="11260" width="13.42578125" style="45" customWidth="1"/>
    <col min="11261" max="11261" width="1" style="45" customWidth="1"/>
    <col min="11262" max="11262" width="13.42578125" style="45" customWidth="1"/>
    <col min="11263" max="11263" width="1" style="45" customWidth="1"/>
    <col min="11264" max="11264" width="13.42578125" style="45" customWidth="1"/>
    <col min="11265" max="11265" width="1" style="45" customWidth="1"/>
    <col min="11266" max="11266" width="13.42578125" style="45" customWidth="1"/>
    <col min="11267" max="11267" width="1" style="45" customWidth="1"/>
    <col min="11268" max="11268" width="13.42578125" style="45" customWidth="1"/>
    <col min="11269" max="11269" width="1" style="45" customWidth="1"/>
    <col min="11270" max="11270" width="13.42578125" style="45" customWidth="1"/>
    <col min="11271" max="11271" width="1" style="45" customWidth="1"/>
    <col min="11272" max="11272" width="13.42578125" style="45" customWidth="1"/>
    <col min="11273" max="11273" width="14.28515625" style="45" bestFit="1" customWidth="1"/>
    <col min="11274" max="11276" width="9.140625" style="45" customWidth="1"/>
    <col min="11277" max="11277" width="9.140625" style="45"/>
    <col min="11278" max="11278" width="10.42578125" style="45" bestFit="1" customWidth="1"/>
    <col min="11279" max="11279" width="9.140625" style="45"/>
    <col min="11280" max="11280" width="12.7109375" style="45" bestFit="1" customWidth="1"/>
    <col min="11281" max="11281" width="11.7109375" style="45" bestFit="1" customWidth="1"/>
    <col min="11282" max="11282" width="9.5703125" style="45" bestFit="1" customWidth="1"/>
    <col min="11283" max="11510" width="9.140625" style="45"/>
    <col min="11511" max="11511" width="12.28515625" style="45" customWidth="1"/>
    <col min="11512" max="11512" width="13.42578125" style="45" bestFit="1" customWidth="1"/>
    <col min="11513" max="11513" width="1" style="45" customWidth="1"/>
    <col min="11514" max="11514" width="13.42578125" style="45" customWidth="1"/>
    <col min="11515" max="11515" width="1" style="45" customWidth="1"/>
    <col min="11516" max="11516" width="13.42578125" style="45" customWidth="1"/>
    <col min="11517" max="11517" width="1" style="45" customWidth="1"/>
    <col min="11518" max="11518" width="13.42578125" style="45" customWidth="1"/>
    <col min="11519" max="11519" width="1" style="45" customWidth="1"/>
    <col min="11520" max="11520" width="13.42578125" style="45" customWidth="1"/>
    <col min="11521" max="11521" width="1" style="45" customWidth="1"/>
    <col min="11522" max="11522" width="13.42578125" style="45" customWidth="1"/>
    <col min="11523" max="11523" width="1" style="45" customWidth="1"/>
    <col min="11524" max="11524" width="13.42578125" style="45" customWidth="1"/>
    <col min="11525" max="11525" width="1" style="45" customWidth="1"/>
    <col min="11526" max="11526" width="13.42578125" style="45" customWidth="1"/>
    <col min="11527" max="11527" width="1" style="45" customWidth="1"/>
    <col min="11528" max="11528" width="13.42578125" style="45" customWidth="1"/>
    <col min="11529" max="11529" width="14.28515625" style="45" bestFit="1" customWidth="1"/>
    <col min="11530" max="11532" width="9.140625" style="45" customWidth="1"/>
    <col min="11533" max="11533" width="9.140625" style="45"/>
    <col min="11534" max="11534" width="10.42578125" style="45" bestFit="1" customWidth="1"/>
    <col min="11535" max="11535" width="9.140625" style="45"/>
    <col min="11536" max="11536" width="12.7109375" style="45" bestFit="1" customWidth="1"/>
    <col min="11537" max="11537" width="11.7109375" style="45" bestFit="1" customWidth="1"/>
    <col min="11538" max="11538" width="9.5703125" style="45" bestFit="1" customWidth="1"/>
    <col min="11539" max="11766" width="9.140625" style="45"/>
    <col min="11767" max="11767" width="12.28515625" style="45" customWidth="1"/>
    <col min="11768" max="11768" width="13.42578125" style="45" bestFit="1" customWidth="1"/>
    <col min="11769" max="11769" width="1" style="45" customWidth="1"/>
    <col min="11770" max="11770" width="13.42578125" style="45" customWidth="1"/>
    <col min="11771" max="11771" width="1" style="45" customWidth="1"/>
    <col min="11772" max="11772" width="13.42578125" style="45" customWidth="1"/>
    <col min="11773" max="11773" width="1" style="45" customWidth="1"/>
    <col min="11774" max="11774" width="13.42578125" style="45" customWidth="1"/>
    <col min="11775" max="11775" width="1" style="45" customWidth="1"/>
    <col min="11776" max="11776" width="13.42578125" style="45" customWidth="1"/>
    <col min="11777" max="11777" width="1" style="45" customWidth="1"/>
    <col min="11778" max="11778" width="13.42578125" style="45" customWidth="1"/>
    <col min="11779" max="11779" width="1" style="45" customWidth="1"/>
    <col min="11780" max="11780" width="13.42578125" style="45" customWidth="1"/>
    <col min="11781" max="11781" width="1" style="45" customWidth="1"/>
    <col min="11782" max="11782" width="13.42578125" style="45" customWidth="1"/>
    <col min="11783" max="11783" width="1" style="45" customWidth="1"/>
    <col min="11784" max="11784" width="13.42578125" style="45" customWidth="1"/>
    <col min="11785" max="11785" width="14.28515625" style="45" bestFit="1" customWidth="1"/>
    <col min="11786" max="11788" width="9.140625" style="45" customWidth="1"/>
    <col min="11789" max="11789" width="9.140625" style="45"/>
    <col min="11790" max="11790" width="10.42578125" style="45" bestFit="1" customWidth="1"/>
    <col min="11791" max="11791" width="9.140625" style="45"/>
    <col min="11792" max="11792" width="12.7109375" style="45" bestFit="1" customWidth="1"/>
    <col min="11793" max="11793" width="11.7109375" style="45" bestFit="1" customWidth="1"/>
    <col min="11794" max="11794" width="9.5703125" style="45" bestFit="1" customWidth="1"/>
    <col min="11795" max="12022" width="9.140625" style="45"/>
    <col min="12023" max="12023" width="12.28515625" style="45" customWidth="1"/>
    <col min="12024" max="12024" width="13.42578125" style="45" bestFit="1" customWidth="1"/>
    <col min="12025" max="12025" width="1" style="45" customWidth="1"/>
    <col min="12026" max="12026" width="13.42578125" style="45" customWidth="1"/>
    <col min="12027" max="12027" width="1" style="45" customWidth="1"/>
    <col min="12028" max="12028" width="13.42578125" style="45" customWidth="1"/>
    <col min="12029" max="12029" width="1" style="45" customWidth="1"/>
    <col min="12030" max="12030" width="13.42578125" style="45" customWidth="1"/>
    <col min="12031" max="12031" width="1" style="45" customWidth="1"/>
    <col min="12032" max="12032" width="13.42578125" style="45" customWidth="1"/>
    <col min="12033" max="12033" width="1" style="45" customWidth="1"/>
    <col min="12034" max="12034" width="13.42578125" style="45" customWidth="1"/>
    <col min="12035" max="12035" width="1" style="45" customWidth="1"/>
    <col min="12036" max="12036" width="13.42578125" style="45" customWidth="1"/>
    <col min="12037" max="12037" width="1" style="45" customWidth="1"/>
    <col min="12038" max="12038" width="13.42578125" style="45" customWidth="1"/>
    <col min="12039" max="12039" width="1" style="45" customWidth="1"/>
    <col min="12040" max="12040" width="13.42578125" style="45" customWidth="1"/>
    <col min="12041" max="12041" width="14.28515625" style="45" bestFit="1" customWidth="1"/>
    <col min="12042" max="12044" width="9.140625" style="45" customWidth="1"/>
    <col min="12045" max="12045" width="9.140625" style="45"/>
    <col min="12046" max="12046" width="10.42578125" style="45" bestFit="1" customWidth="1"/>
    <col min="12047" max="12047" width="9.140625" style="45"/>
    <col min="12048" max="12048" width="12.7109375" style="45" bestFit="1" customWidth="1"/>
    <col min="12049" max="12049" width="11.7109375" style="45" bestFit="1" customWidth="1"/>
    <col min="12050" max="12050" width="9.5703125" style="45" bestFit="1" customWidth="1"/>
    <col min="12051" max="12278" width="9.140625" style="45"/>
    <col min="12279" max="12279" width="12.28515625" style="45" customWidth="1"/>
    <col min="12280" max="12280" width="13.42578125" style="45" bestFit="1" customWidth="1"/>
    <col min="12281" max="12281" width="1" style="45" customWidth="1"/>
    <col min="12282" max="12282" width="13.42578125" style="45" customWidth="1"/>
    <col min="12283" max="12283" width="1" style="45" customWidth="1"/>
    <col min="12284" max="12284" width="13.42578125" style="45" customWidth="1"/>
    <col min="12285" max="12285" width="1" style="45" customWidth="1"/>
    <col min="12286" max="12286" width="13.42578125" style="45" customWidth="1"/>
    <col min="12287" max="12287" width="1" style="45" customWidth="1"/>
    <col min="12288" max="12288" width="13.42578125" style="45" customWidth="1"/>
    <col min="12289" max="12289" width="1" style="45" customWidth="1"/>
    <col min="12290" max="12290" width="13.42578125" style="45" customWidth="1"/>
    <col min="12291" max="12291" width="1" style="45" customWidth="1"/>
    <col min="12292" max="12292" width="13.42578125" style="45" customWidth="1"/>
    <col min="12293" max="12293" width="1" style="45" customWidth="1"/>
    <col min="12294" max="12294" width="13.42578125" style="45" customWidth="1"/>
    <col min="12295" max="12295" width="1" style="45" customWidth="1"/>
    <col min="12296" max="12296" width="13.42578125" style="45" customWidth="1"/>
    <col min="12297" max="12297" width="14.28515625" style="45" bestFit="1" customWidth="1"/>
    <col min="12298" max="12300" width="9.140625" style="45" customWidth="1"/>
    <col min="12301" max="12301" width="9.140625" style="45"/>
    <col min="12302" max="12302" width="10.42578125" style="45" bestFit="1" customWidth="1"/>
    <col min="12303" max="12303" width="9.140625" style="45"/>
    <col min="12304" max="12304" width="12.7109375" style="45" bestFit="1" customWidth="1"/>
    <col min="12305" max="12305" width="11.7109375" style="45" bestFit="1" customWidth="1"/>
    <col min="12306" max="12306" width="9.5703125" style="45" bestFit="1" customWidth="1"/>
    <col min="12307" max="12534" width="9.140625" style="45"/>
    <col min="12535" max="12535" width="12.28515625" style="45" customWidth="1"/>
    <col min="12536" max="12536" width="13.42578125" style="45" bestFit="1" customWidth="1"/>
    <col min="12537" max="12537" width="1" style="45" customWidth="1"/>
    <col min="12538" max="12538" width="13.42578125" style="45" customWidth="1"/>
    <col min="12539" max="12539" width="1" style="45" customWidth="1"/>
    <col min="12540" max="12540" width="13.42578125" style="45" customWidth="1"/>
    <col min="12541" max="12541" width="1" style="45" customWidth="1"/>
    <col min="12542" max="12542" width="13.42578125" style="45" customWidth="1"/>
    <col min="12543" max="12543" width="1" style="45" customWidth="1"/>
    <col min="12544" max="12544" width="13.42578125" style="45" customWidth="1"/>
    <col min="12545" max="12545" width="1" style="45" customWidth="1"/>
    <col min="12546" max="12546" width="13.42578125" style="45" customWidth="1"/>
    <col min="12547" max="12547" width="1" style="45" customWidth="1"/>
    <col min="12548" max="12548" width="13.42578125" style="45" customWidth="1"/>
    <col min="12549" max="12549" width="1" style="45" customWidth="1"/>
    <col min="12550" max="12550" width="13.42578125" style="45" customWidth="1"/>
    <col min="12551" max="12551" width="1" style="45" customWidth="1"/>
    <col min="12552" max="12552" width="13.42578125" style="45" customWidth="1"/>
    <col min="12553" max="12553" width="14.28515625" style="45" bestFit="1" customWidth="1"/>
    <col min="12554" max="12556" width="9.140625" style="45" customWidth="1"/>
    <col min="12557" max="12557" width="9.140625" style="45"/>
    <col min="12558" max="12558" width="10.42578125" style="45" bestFit="1" customWidth="1"/>
    <col min="12559" max="12559" width="9.140625" style="45"/>
    <col min="12560" max="12560" width="12.7109375" style="45" bestFit="1" customWidth="1"/>
    <col min="12561" max="12561" width="11.7109375" style="45" bestFit="1" customWidth="1"/>
    <col min="12562" max="12562" width="9.5703125" style="45" bestFit="1" customWidth="1"/>
    <col min="12563" max="12790" width="9.140625" style="45"/>
    <col min="12791" max="12791" width="12.28515625" style="45" customWidth="1"/>
    <col min="12792" max="12792" width="13.42578125" style="45" bestFit="1" customWidth="1"/>
    <col min="12793" max="12793" width="1" style="45" customWidth="1"/>
    <col min="12794" max="12794" width="13.42578125" style="45" customWidth="1"/>
    <col min="12795" max="12795" width="1" style="45" customWidth="1"/>
    <col min="12796" max="12796" width="13.42578125" style="45" customWidth="1"/>
    <col min="12797" max="12797" width="1" style="45" customWidth="1"/>
    <col min="12798" max="12798" width="13.42578125" style="45" customWidth="1"/>
    <col min="12799" max="12799" width="1" style="45" customWidth="1"/>
    <col min="12800" max="12800" width="13.42578125" style="45" customWidth="1"/>
    <col min="12801" max="12801" width="1" style="45" customWidth="1"/>
    <col min="12802" max="12802" width="13.42578125" style="45" customWidth="1"/>
    <col min="12803" max="12803" width="1" style="45" customWidth="1"/>
    <col min="12804" max="12804" width="13.42578125" style="45" customWidth="1"/>
    <col min="12805" max="12805" width="1" style="45" customWidth="1"/>
    <col min="12806" max="12806" width="13.42578125" style="45" customWidth="1"/>
    <col min="12807" max="12807" width="1" style="45" customWidth="1"/>
    <col min="12808" max="12808" width="13.42578125" style="45" customWidth="1"/>
    <col min="12809" max="12809" width="14.28515625" style="45" bestFit="1" customWidth="1"/>
    <col min="12810" max="12812" width="9.140625" style="45" customWidth="1"/>
    <col min="12813" max="12813" width="9.140625" style="45"/>
    <col min="12814" max="12814" width="10.42578125" style="45" bestFit="1" customWidth="1"/>
    <col min="12815" max="12815" width="9.140625" style="45"/>
    <col min="12816" max="12816" width="12.7109375" style="45" bestFit="1" customWidth="1"/>
    <col min="12817" max="12817" width="11.7109375" style="45" bestFit="1" customWidth="1"/>
    <col min="12818" max="12818" width="9.5703125" style="45" bestFit="1" customWidth="1"/>
    <col min="12819" max="13046" width="9.140625" style="45"/>
    <col min="13047" max="13047" width="12.28515625" style="45" customWidth="1"/>
    <col min="13048" max="13048" width="13.42578125" style="45" bestFit="1" customWidth="1"/>
    <col min="13049" max="13049" width="1" style="45" customWidth="1"/>
    <col min="13050" max="13050" width="13.42578125" style="45" customWidth="1"/>
    <col min="13051" max="13051" width="1" style="45" customWidth="1"/>
    <col min="13052" max="13052" width="13.42578125" style="45" customWidth="1"/>
    <col min="13053" max="13053" width="1" style="45" customWidth="1"/>
    <col min="13054" max="13054" width="13.42578125" style="45" customWidth="1"/>
    <col min="13055" max="13055" width="1" style="45" customWidth="1"/>
    <col min="13056" max="13056" width="13.42578125" style="45" customWidth="1"/>
    <col min="13057" max="13057" width="1" style="45" customWidth="1"/>
    <col min="13058" max="13058" width="13.42578125" style="45" customWidth="1"/>
    <col min="13059" max="13059" width="1" style="45" customWidth="1"/>
    <col min="13060" max="13060" width="13.42578125" style="45" customWidth="1"/>
    <col min="13061" max="13061" width="1" style="45" customWidth="1"/>
    <col min="13062" max="13062" width="13.42578125" style="45" customWidth="1"/>
    <col min="13063" max="13063" width="1" style="45" customWidth="1"/>
    <col min="13064" max="13064" width="13.42578125" style="45" customWidth="1"/>
    <col min="13065" max="13065" width="14.28515625" style="45" bestFit="1" customWidth="1"/>
    <col min="13066" max="13068" width="9.140625" style="45" customWidth="1"/>
    <col min="13069" max="13069" width="9.140625" style="45"/>
    <col min="13070" max="13070" width="10.42578125" style="45" bestFit="1" customWidth="1"/>
    <col min="13071" max="13071" width="9.140625" style="45"/>
    <col min="13072" max="13072" width="12.7109375" style="45" bestFit="1" customWidth="1"/>
    <col min="13073" max="13073" width="11.7109375" style="45" bestFit="1" customWidth="1"/>
    <col min="13074" max="13074" width="9.5703125" style="45" bestFit="1" customWidth="1"/>
    <col min="13075" max="13302" width="9.140625" style="45"/>
    <col min="13303" max="13303" width="12.28515625" style="45" customWidth="1"/>
    <col min="13304" max="13304" width="13.42578125" style="45" bestFit="1" customWidth="1"/>
    <col min="13305" max="13305" width="1" style="45" customWidth="1"/>
    <col min="13306" max="13306" width="13.42578125" style="45" customWidth="1"/>
    <col min="13307" max="13307" width="1" style="45" customWidth="1"/>
    <col min="13308" max="13308" width="13.42578125" style="45" customWidth="1"/>
    <col min="13309" max="13309" width="1" style="45" customWidth="1"/>
    <col min="13310" max="13310" width="13.42578125" style="45" customWidth="1"/>
    <col min="13311" max="13311" width="1" style="45" customWidth="1"/>
    <col min="13312" max="13312" width="13.42578125" style="45" customWidth="1"/>
    <col min="13313" max="13313" width="1" style="45" customWidth="1"/>
    <col min="13314" max="13314" width="13.42578125" style="45" customWidth="1"/>
    <col min="13315" max="13315" width="1" style="45" customWidth="1"/>
    <col min="13316" max="13316" width="13.42578125" style="45" customWidth="1"/>
    <col min="13317" max="13317" width="1" style="45" customWidth="1"/>
    <col min="13318" max="13318" width="13.42578125" style="45" customWidth="1"/>
    <col min="13319" max="13319" width="1" style="45" customWidth="1"/>
    <col min="13320" max="13320" width="13.42578125" style="45" customWidth="1"/>
    <col min="13321" max="13321" width="14.28515625" style="45" bestFit="1" customWidth="1"/>
    <col min="13322" max="13324" width="9.140625" style="45" customWidth="1"/>
    <col min="13325" max="13325" width="9.140625" style="45"/>
    <col min="13326" max="13326" width="10.42578125" style="45" bestFit="1" customWidth="1"/>
    <col min="13327" max="13327" width="9.140625" style="45"/>
    <col min="13328" max="13328" width="12.7109375" style="45" bestFit="1" customWidth="1"/>
    <col min="13329" max="13329" width="11.7109375" style="45" bestFit="1" customWidth="1"/>
    <col min="13330" max="13330" width="9.5703125" style="45" bestFit="1" customWidth="1"/>
    <col min="13331" max="13558" width="9.140625" style="45"/>
    <col min="13559" max="13559" width="12.28515625" style="45" customWidth="1"/>
    <col min="13560" max="13560" width="13.42578125" style="45" bestFit="1" customWidth="1"/>
    <col min="13561" max="13561" width="1" style="45" customWidth="1"/>
    <col min="13562" max="13562" width="13.42578125" style="45" customWidth="1"/>
    <col min="13563" max="13563" width="1" style="45" customWidth="1"/>
    <col min="13564" max="13564" width="13.42578125" style="45" customWidth="1"/>
    <col min="13565" max="13565" width="1" style="45" customWidth="1"/>
    <col min="13566" max="13566" width="13.42578125" style="45" customWidth="1"/>
    <col min="13567" max="13567" width="1" style="45" customWidth="1"/>
    <col min="13568" max="13568" width="13.42578125" style="45" customWidth="1"/>
    <col min="13569" max="13569" width="1" style="45" customWidth="1"/>
    <col min="13570" max="13570" width="13.42578125" style="45" customWidth="1"/>
    <col min="13571" max="13571" width="1" style="45" customWidth="1"/>
    <col min="13572" max="13572" width="13.42578125" style="45" customWidth="1"/>
    <col min="13573" max="13573" width="1" style="45" customWidth="1"/>
    <col min="13574" max="13574" width="13.42578125" style="45" customWidth="1"/>
    <col min="13575" max="13575" width="1" style="45" customWidth="1"/>
    <col min="13576" max="13576" width="13.42578125" style="45" customWidth="1"/>
    <col min="13577" max="13577" width="14.28515625" style="45" bestFit="1" customWidth="1"/>
    <col min="13578" max="13580" width="9.140625" style="45" customWidth="1"/>
    <col min="13581" max="13581" width="9.140625" style="45"/>
    <col min="13582" max="13582" width="10.42578125" style="45" bestFit="1" customWidth="1"/>
    <col min="13583" max="13583" width="9.140625" style="45"/>
    <col min="13584" max="13584" width="12.7109375" style="45" bestFit="1" customWidth="1"/>
    <col min="13585" max="13585" width="11.7109375" style="45" bestFit="1" customWidth="1"/>
    <col min="13586" max="13586" width="9.5703125" style="45" bestFit="1" customWidth="1"/>
    <col min="13587" max="13814" width="9.140625" style="45"/>
    <col min="13815" max="13815" width="12.28515625" style="45" customWidth="1"/>
    <col min="13816" max="13816" width="13.42578125" style="45" bestFit="1" customWidth="1"/>
    <col min="13817" max="13817" width="1" style="45" customWidth="1"/>
    <col min="13818" max="13818" width="13.42578125" style="45" customWidth="1"/>
    <col min="13819" max="13819" width="1" style="45" customWidth="1"/>
    <col min="13820" max="13820" width="13.42578125" style="45" customWidth="1"/>
    <col min="13821" max="13821" width="1" style="45" customWidth="1"/>
    <col min="13822" max="13822" width="13.42578125" style="45" customWidth="1"/>
    <col min="13823" max="13823" width="1" style="45" customWidth="1"/>
    <col min="13824" max="13824" width="13.42578125" style="45" customWidth="1"/>
    <col min="13825" max="13825" width="1" style="45" customWidth="1"/>
    <col min="13826" max="13826" width="13.42578125" style="45" customWidth="1"/>
    <col min="13827" max="13827" width="1" style="45" customWidth="1"/>
    <col min="13828" max="13828" width="13.42578125" style="45" customWidth="1"/>
    <col min="13829" max="13829" width="1" style="45" customWidth="1"/>
    <col min="13830" max="13830" width="13.42578125" style="45" customWidth="1"/>
    <col min="13831" max="13831" width="1" style="45" customWidth="1"/>
    <col min="13832" max="13832" width="13.42578125" style="45" customWidth="1"/>
    <col min="13833" max="13833" width="14.28515625" style="45" bestFit="1" customWidth="1"/>
    <col min="13834" max="13836" width="9.140625" style="45" customWidth="1"/>
    <col min="13837" max="13837" width="9.140625" style="45"/>
    <col min="13838" max="13838" width="10.42578125" style="45" bestFit="1" customWidth="1"/>
    <col min="13839" max="13839" width="9.140625" style="45"/>
    <col min="13840" max="13840" width="12.7109375" style="45" bestFit="1" customWidth="1"/>
    <col min="13841" max="13841" width="11.7109375" style="45" bestFit="1" customWidth="1"/>
    <col min="13842" max="13842" width="9.5703125" style="45" bestFit="1" customWidth="1"/>
    <col min="13843" max="14070" width="9.140625" style="45"/>
    <col min="14071" max="14071" width="12.28515625" style="45" customWidth="1"/>
    <col min="14072" max="14072" width="13.42578125" style="45" bestFit="1" customWidth="1"/>
    <col min="14073" max="14073" width="1" style="45" customWidth="1"/>
    <col min="14074" max="14074" width="13.42578125" style="45" customWidth="1"/>
    <col min="14075" max="14075" width="1" style="45" customWidth="1"/>
    <col min="14076" max="14076" width="13.42578125" style="45" customWidth="1"/>
    <col min="14077" max="14077" width="1" style="45" customWidth="1"/>
    <col min="14078" max="14078" width="13.42578125" style="45" customWidth="1"/>
    <col min="14079" max="14079" width="1" style="45" customWidth="1"/>
    <col min="14080" max="14080" width="13.42578125" style="45" customWidth="1"/>
    <col min="14081" max="14081" width="1" style="45" customWidth="1"/>
    <col min="14082" max="14082" width="13.42578125" style="45" customWidth="1"/>
    <col min="14083" max="14083" width="1" style="45" customWidth="1"/>
    <col min="14084" max="14084" width="13.42578125" style="45" customWidth="1"/>
    <col min="14085" max="14085" width="1" style="45" customWidth="1"/>
    <col min="14086" max="14086" width="13.42578125" style="45" customWidth="1"/>
    <col min="14087" max="14087" width="1" style="45" customWidth="1"/>
    <col min="14088" max="14088" width="13.42578125" style="45" customWidth="1"/>
    <col min="14089" max="14089" width="14.28515625" style="45" bestFit="1" customWidth="1"/>
    <col min="14090" max="14092" width="9.140625" style="45" customWidth="1"/>
    <col min="14093" max="14093" width="9.140625" style="45"/>
    <col min="14094" max="14094" width="10.42578125" style="45" bestFit="1" customWidth="1"/>
    <col min="14095" max="14095" width="9.140625" style="45"/>
    <col min="14096" max="14096" width="12.7109375" style="45" bestFit="1" customWidth="1"/>
    <col min="14097" max="14097" width="11.7109375" style="45" bestFit="1" customWidth="1"/>
    <col min="14098" max="14098" width="9.5703125" style="45" bestFit="1" customWidth="1"/>
    <col min="14099" max="14326" width="9.140625" style="45"/>
    <col min="14327" max="14327" width="12.28515625" style="45" customWidth="1"/>
    <col min="14328" max="14328" width="13.42578125" style="45" bestFit="1" customWidth="1"/>
    <col min="14329" max="14329" width="1" style="45" customWidth="1"/>
    <col min="14330" max="14330" width="13.42578125" style="45" customWidth="1"/>
    <col min="14331" max="14331" width="1" style="45" customWidth="1"/>
    <col min="14332" max="14332" width="13.42578125" style="45" customWidth="1"/>
    <col min="14333" max="14333" width="1" style="45" customWidth="1"/>
    <col min="14334" max="14334" width="13.42578125" style="45" customWidth="1"/>
    <col min="14335" max="14335" width="1" style="45" customWidth="1"/>
    <col min="14336" max="14336" width="13.42578125" style="45" customWidth="1"/>
    <col min="14337" max="14337" width="1" style="45" customWidth="1"/>
    <col min="14338" max="14338" width="13.42578125" style="45" customWidth="1"/>
    <col min="14339" max="14339" width="1" style="45" customWidth="1"/>
    <col min="14340" max="14340" width="13.42578125" style="45" customWidth="1"/>
    <col min="14341" max="14341" width="1" style="45" customWidth="1"/>
    <col min="14342" max="14342" width="13.42578125" style="45" customWidth="1"/>
    <col min="14343" max="14343" width="1" style="45" customWidth="1"/>
    <col min="14344" max="14344" width="13.42578125" style="45" customWidth="1"/>
    <col min="14345" max="14345" width="14.28515625" style="45" bestFit="1" customWidth="1"/>
    <col min="14346" max="14348" width="9.140625" style="45" customWidth="1"/>
    <col min="14349" max="14349" width="9.140625" style="45"/>
    <col min="14350" max="14350" width="10.42578125" style="45" bestFit="1" customWidth="1"/>
    <col min="14351" max="14351" width="9.140625" style="45"/>
    <col min="14352" max="14352" width="12.7109375" style="45" bestFit="1" customWidth="1"/>
    <col min="14353" max="14353" width="11.7109375" style="45" bestFit="1" customWidth="1"/>
    <col min="14354" max="14354" width="9.5703125" style="45" bestFit="1" customWidth="1"/>
    <col min="14355" max="14582" width="9.140625" style="45"/>
    <col min="14583" max="14583" width="12.28515625" style="45" customWidth="1"/>
    <col min="14584" max="14584" width="13.42578125" style="45" bestFit="1" customWidth="1"/>
    <col min="14585" max="14585" width="1" style="45" customWidth="1"/>
    <col min="14586" max="14586" width="13.42578125" style="45" customWidth="1"/>
    <col min="14587" max="14587" width="1" style="45" customWidth="1"/>
    <col min="14588" max="14588" width="13.42578125" style="45" customWidth="1"/>
    <col min="14589" max="14589" width="1" style="45" customWidth="1"/>
    <col min="14590" max="14590" width="13.42578125" style="45" customWidth="1"/>
    <col min="14591" max="14591" width="1" style="45" customWidth="1"/>
    <col min="14592" max="14592" width="13.42578125" style="45" customWidth="1"/>
    <col min="14593" max="14593" width="1" style="45" customWidth="1"/>
    <col min="14594" max="14594" width="13.42578125" style="45" customWidth="1"/>
    <col min="14595" max="14595" width="1" style="45" customWidth="1"/>
    <col min="14596" max="14596" width="13.42578125" style="45" customWidth="1"/>
    <col min="14597" max="14597" width="1" style="45" customWidth="1"/>
    <col min="14598" max="14598" width="13.42578125" style="45" customWidth="1"/>
    <col min="14599" max="14599" width="1" style="45" customWidth="1"/>
    <col min="14600" max="14600" width="13.42578125" style="45" customWidth="1"/>
    <col min="14601" max="14601" width="14.28515625" style="45" bestFit="1" customWidth="1"/>
    <col min="14602" max="14604" width="9.140625" style="45" customWidth="1"/>
    <col min="14605" max="14605" width="9.140625" style="45"/>
    <col min="14606" max="14606" width="10.42578125" style="45" bestFit="1" customWidth="1"/>
    <col min="14607" max="14607" width="9.140625" style="45"/>
    <col min="14608" max="14608" width="12.7109375" style="45" bestFit="1" customWidth="1"/>
    <col min="14609" max="14609" width="11.7109375" style="45" bestFit="1" customWidth="1"/>
    <col min="14610" max="14610" width="9.5703125" style="45" bestFit="1" customWidth="1"/>
    <col min="14611" max="14838" width="9.140625" style="45"/>
    <col min="14839" max="14839" width="12.28515625" style="45" customWidth="1"/>
    <col min="14840" max="14840" width="13.42578125" style="45" bestFit="1" customWidth="1"/>
    <col min="14841" max="14841" width="1" style="45" customWidth="1"/>
    <col min="14842" max="14842" width="13.42578125" style="45" customWidth="1"/>
    <col min="14843" max="14843" width="1" style="45" customWidth="1"/>
    <col min="14844" max="14844" width="13.42578125" style="45" customWidth="1"/>
    <col min="14845" max="14845" width="1" style="45" customWidth="1"/>
    <col min="14846" max="14846" width="13.42578125" style="45" customWidth="1"/>
    <col min="14847" max="14847" width="1" style="45" customWidth="1"/>
    <col min="14848" max="14848" width="13.42578125" style="45" customWidth="1"/>
    <col min="14849" max="14849" width="1" style="45" customWidth="1"/>
    <col min="14850" max="14850" width="13.42578125" style="45" customWidth="1"/>
    <col min="14851" max="14851" width="1" style="45" customWidth="1"/>
    <col min="14852" max="14852" width="13.42578125" style="45" customWidth="1"/>
    <col min="14853" max="14853" width="1" style="45" customWidth="1"/>
    <col min="14854" max="14854" width="13.42578125" style="45" customWidth="1"/>
    <col min="14855" max="14855" width="1" style="45" customWidth="1"/>
    <col min="14856" max="14856" width="13.42578125" style="45" customWidth="1"/>
    <col min="14857" max="14857" width="14.28515625" style="45" bestFit="1" customWidth="1"/>
    <col min="14858" max="14860" width="9.140625" style="45" customWidth="1"/>
    <col min="14861" max="14861" width="9.140625" style="45"/>
    <col min="14862" max="14862" width="10.42578125" style="45" bestFit="1" customWidth="1"/>
    <col min="14863" max="14863" width="9.140625" style="45"/>
    <col min="14864" max="14864" width="12.7109375" style="45" bestFit="1" customWidth="1"/>
    <col min="14865" max="14865" width="11.7109375" style="45" bestFit="1" customWidth="1"/>
    <col min="14866" max="14866" width="9.5703125" style="45" bestFit="1" customWidth="1"/>
    <col min="14867" max="15094" width="9.140625" style="45"/>
    <col min="15095" max="15095" width="12.28515625" style="45" customWidth="1"/>
    <col min="15096" max="15096" width="13.42578125" style="45" bestFit="1" customWidth="1"/>
    <col min="15097" max="15097" width="1" style="45" customWidth="1"/>
    <col min="15098" max="15098" width="13.42578125" style="45" customWidth="1"/>
    <col min="15099" max="15099" width="1" style="45" customWidth="1"/>
    <col min="15100" max="15100" width="13.42578125" style="45" customWidth="1"/>
    <col min="15101" max="15101" width="1" style="45" customWidth="1"/>
    <col min="15102" max="15102" width="13.42578125" style="45" customWidth="1"/>
    <col min="15103" max="15103" width="1" style="45" customWidth="1"/>
    <col min="15104" max="15104" width="13.42578125" style="45" customWidth="1"/>
    <col min="15105" max="15105" width="1" style="45" customWidth="1"/>
    <col min="15106" max="15106" width="13.42578125" style="45" customWidth="1"/>
    <col min="15107" max="15107" width="1" style="45" customWidth="1"/>
    <col min="15108" max="15108" width="13.42578125" style="45" customWidth="1"/>
    <col min="15109" max="15109" width="1" style="45" customWidth="1"/>
    <col min="15110" max="15110" width="13.42578125" style="45" customWidth="1"/>
    <col min="15111" max="15111" width="1" style="45" customWidth="1"/>
    <col min="15112" max="15112" width="13.42578125" style="45" customWidth="1"/>
    <col min="15113" max="15113" width="14.28515625" style="45" bestFit="1" customWidth="1"/>
    <col min="15114" max="15116" width="9.140625" style="45" customWidth="1"/>
    <col min="15117" max="15117" width="9.140625" style="45"/>
    <col min="15118" max="15118" width="10.42578125" style="45" bestFit="1" customWidth="1"/>
    <col min="15119" max="15119" width="9.140625" style="45"/>
    <col min="15120" max="15120" width="12.7109375" style="45" bestFit="1" customWidth="1"/>
    <col min="15121" max="15121" width="11.7109375" style="45" bestFit="1" customWidth="1"/>
    <col min="15122" max="15122" width="9.5703125" style="45" bestFit="1" customWidth="1"/>
    <col min="15123" max="15350" width="9.140625" style="45"/>
    <col min="15351" max="15351" width="12.28515625" style="45" customWidth="1"/>
    <col min="15352" max="15352" width="13.42578125" style="45" bestFit="1" customWidth="1"/>
    <col min="15353" max="15353" width="1" style="45" customWidth="1"/>
    <col min="15354" max="15354" width="13.42578125" style="45" customWidth="1"/>
    <col min="15355" max="15355" width="1" style="45" customWidth="1"/>
    <col min="15356" max="15356" width="13.42578125" style="45" customWidth="1"/>
    <col min="15357" max="15357" width="1" style="45" customWidth="1"/>
    <col min="15358" max="15358" width="13.42578125" style="45" customWidth="1"/>
    <col min="15359" max="15359" width="1" style="45" customWidth="1"/>
    <col min="15360" max="15360" width="13.42578125" style="45" customWidth="1"/>
    <col min="15361" max="15361" width="1" style="45" customWidth="1"/>
    <col min="15362" max="15362" width="13.42578125" style="45" customWidth="1"/>
    <col min="15363" max="15363" width="1" style="45" customWidth="1"/>
    <col min="15364" max="15364" width="13.42578125" style="45" customWidth="1"/>
    <col min="15365" max="15365" width="1" style="45" customWidth="1"/>
    <col min="15366" max="15366" width="13.42578125" style="45" customWidth="1"/>
    <col min="15367" max="15367" width="1" style="45" customWidth="1"/>
    <col min="15368" max="15368" width="13.42578125" style="45" customWidth="1"/>
    <col min="15369" max="15369" width="14.28515625" style="45" bestFit="1" customWidth="1"/>
    <col min="15370" max="15372" width="9.140625" style="45" customWidth="1"/>
    <col min="15373" max="15373" width="9.140625" style="45"/>
    <col min="15374" max="15374" width="10.42578125" style="45" bestFit="1" customWidth="1"/>
    <col min="15375" max="15375" width="9.140625" style="45"/>
    <col min="15376" max="15376" width="12.7109375" style="45" bestFit="1" customWidth="1"/>
    <col min="15377" max="15377" width="11.7109375" style="45" bestFit="1" customWidth="1"/>
    <col min="15378" max="15378" width="9.5703125" style="45" bestFit="1" customWidth="1"/>
    <col min="15379" max="15606" width="9.140625" style="45"/>
    <col min="15607" max="15607" width="12.28515625" style="45" customWidth="1"/>
    <col min="15608" max="15608" width="13.42578125" style="45" bestFit="1" customWidth="1"/>
    <col min="15609" max="15609" width="1" style="45" customWidth="1"/>
    <col min="15610" max="15610" width="13.42578125" style="45" customWidth="1"/>
    <col min="15611" max="15611" width="1" style="45" customWidth="1"/>
    <col min="15612" max="15612" width="13.42578125" style="45" customWidth="1"/>
    <col min="15613" max="15613" width="1" style="45" customWidth="1"/>
    <col min="15614" max="15614" width="13.42578125" style="45" customWidth="1"/>
    <col min="15615" max="15615" width="1" style="45" customWidth="1"/>
    <col min="15616" max="15616" width="13.42578125" style="45" customWidth="1"/>
    <col min="15617" max="15617" width="1" style="45" customWidth="1"/>
    <col min="15618" max="15618" width="13.42578125" style="45" customWidth="1"/>
    <col min="15619" max="15619" width="1" style="45" customWidth="1"/>
    <col min="15620" max="15620" width="13.42578125" style="45" customWidth="1"/>
    <col min="15621" max="15621" width="1" style="45" customWidth="1"/>
    <col min="15622" max="15622" width="13.42578125" style="45" customWidth="1"/>
    <col min="15623" max="15623" width="1" style="45" customWidth="1"/>
    <col min="15624" max="15624" width="13.42578125" style="45" customWidth="1"/>
    <col min="15625" max="15625" width="14.28515625" style="45" bestFit="1" customWidth="1"/>
    <col min="15626" max="15628" width="9.140625" style="45" customWidth="1"/>
    <col min="15629" max="15629" width="9.140625" style="45"/>
    <col min="15630" max="15630" width="10.42578125" style="45" bestFit="1" customWidth="1"/>
    <col min="15631" max="15631" width="9.140625" style="45"/>
    <col min="15632" max="15632" width="12.7109375" style="45" bestFit="1" customWidth="1"/>
    <col min="15633" max="15633" width="11.7109375" style="45" bestFit="1" customWidth="1"/>
    <col min="15634" max="15634" width="9.5703125" style="45" bestFit="1" customWidth="1"/>
    <col min="15635" max="15862" width="9.140625" style="45"/>
    <col min="15863" max="15863" width="12.28515625" style="45" customWidth="1"/>
    <col min="15864" max="15864" width="13.42578125" style="45" bestFit="1" customWidth="1"/>
    <col min="15865" max="15865" width="1" style="45" customWidth="1"/>
    <col min="15866" max="15866" width="13.42578125" style="45" customWidth="1"/>
    <col min="15867" max="15867" width="1" style="45" customWidth="1"/>
    <col min="15868" max="15868" width="13.42578125" style="45" customWidth="1"/>
    <col min="15869" max="15869" width="1" style="45" customWidth="1"/>
    <col min="15870" max="15870" width="13.42578125" style="45" customWidth="1"/>
    <col min="15871" max="15871" width="1" style="45" customWidth="1"/>
    <col min="15872" max="15872" width="13.42578125" style="45" customWidth="1"/>
    <col min="15873" max="15873" width="1" style="45" customWidth="1"/>
    <col min="15874" max="15874" width="13.42578125" style="45" customWidth="1"/>
    <col min="15875" max="15875" width="1" style="45" customWidth="1"/>
    <col min="15876" max="15876" width="13.42578125" style="45" customWidth="1"/>
    <col min="15877" max="15877" width="1" style="45" customWidth="1"/>
    <col min="15878" max="15878" width="13.42578125" style="45" customWidth="1"/>
    <col min="15879" max="15879" width="1" style="45" customWidth="1"/>
    <col min="15880" max="15880" width="13.42578125" style="45" customWidth="1"/>
    <col min="15881" max="15881" width="14.28515625" style="45" bestFit="1" customWidth="1"/>
    <col min="15882" max="15884" width="9.140625" style="45" customWidth="1"/>
    <col min="15885" max="15885" width="9.140625" style="45"/>
    <col min="15886" max="15886" width="10.42578125" style="45" bestFit="1" customWidth="1"/>
    <col min="15887" max="15887" width="9.140625" style="45"/>
    <col min="15888" max="15888" width="12.7109375" style="45" bestFit="1" customWidth="1"/>
    <col min="15889" max="15889" width="11.7109375" style="45" bestFit="1" customWidth="1"/>
    <col min="15890" max="15890" width="9.5703125" style="45" bestFit="1" customWidth="1"/>
    <col min="15891" max="16118" width="9.140625" style="45"/>
    <col min="16119" max="16119" width="12.28515625" style="45" customWidth="1"/>
    <col min="16120" max="16120" width="13.42578125" style="45" bestFit="1" customWidth="1"/>
    <col min="16121" max="16121" width="1" style="45" customWidth="1"/>
    <col min="16122" max="16122" width="13.42578125" style="45" customWidth="1"/>
    <col min="16123" max="16123" width="1" style="45" customWidth="1"/>
    <col min="16124" max="16124" width="13.42578125" style="45" customWidth="1"/>
    <col min="16125" max="16125" width="1" style="45" customWidth="1"/>
    <col min="16126" max="16126" width="13.42578125" style="45" customWidth="1"/>
    <col min="16127" max="16127" width="1" style="45" customWidth="1"/>
    <col min="16128" max="16128" width="13.42578125" style="45" customWidth="1"/>
    <col min="16129" max="16129" width="1" style="45" customWidth="1"/>
    <col min="16130" max="16130" width="13.42578125" style="45" customWidth="1"/>
    <col min="16131" max="16131" width="1" style="45" customWidth="1"/>
    <col min="16132" max="16132" width="13.42578125" style="45" customWidth="1"/>
    <col min="16133" max="16133" width="1" style="45" customWidth="1"/>
    <col min="16134" max="16134" width="13.42578125" style="45" customWidth="1"/>
    <col min="16135" max="16135" width="1" style="45" customWidth="1"/>
    <col min="16136" max="16136" width="13.42578125" style="45" customWidth="1"/>
    <col min="16137" max="16137" width="14.28515625" style="45" bestFit="1" customWidth="1"/>
    <col min="16138" max="16140" width="9.140625" style="45" customWidth="1"/>
    <col min="16141" max="16141" width="9.140625" style="45"/>
    <col min="16142" max="16142" width="10.42578125" style="45" bestFit="1" customWidth="1"/>
    <col min="16143" max="16143" width="9.140625" style="45"/>
    <col min="16144" max="16144" width="12.7109375" style="45" bestFit="1" customWidth="1"/>
    <col min="16145" max="16145" width="11.7109375" style="45" bestFit="1" customWidth="1"/>
    <col min="16146" max="16146" width="9.5703125" style="45" bestFit="1" customWidth="1"/>
    <col min="16147" max="16384" width="9.140625" style="45"/>
  </cols>
  <sheetData>
    <row r="1" spans="1:18" x14ac:dyDescent="0.25">
      <c r="A1" s="102" t="s">
        <v>32</v>
      </c>
      <c r="B1" s="102"/>
      <c r="C1" s="102"/>
      <c r="D1" s="102"/>
      <c r="E1" s="102"/>
      <c r="F1" s="102"/>
      <c r="I1" s="99">
        <v>7500</v>
      </c>
      <c r="J1" s="86" t="s">
        <v>38</v>
      </c>
    </row>
    <row r="2" spans="1:18" x14ac:dyDescent="0.25">
      <c r="A2" s="102" t="s">
        <v>0</v>
      </c>
      <c r="B2" s="102"/>
      <c r="C2" s="102"/>
      <c r="D2" s="102"/>
      <c r="E2" s="102"/>
      <c r="F2" s="102"/>
    </row>
    <row r="3" spans="1:18" x14ac:dyDescent="0.25">
      <c r="A3" s="102" t="s">
        <v>36</v>
      </c>
      <c r="B3" s="102"/>
      <c r="C3" s="102"/>
      <c r="D3" s="102"/>
      <c r="E3" s="102"/>
      <c r="F3" s="102"/>
    </row>
    <row r="4" spans="1:18" ht="9.75" customHeight="1" x14ac:dyDescent="0.25">
      <c r="F4" s="50"/>
    </row>
    <row r="5" spans="1:18" x14ac:dyDescent="0.25">
      <c r="A5" s="45" t="s">
        <v>37</v>
      </c>
      <c r="D5" s="51"/>
      <c r="E5" s="90">
        <v>25000</v>
      </c>
      <c r="F5" s="46"/>
      <c r="G5" s="53"/>
      <c r="H5" s="53"/>
    </row>
    <row r="6" spans="1:18" x14ac:dyDescent="0.25">
      <c r="A6" s="45" t="s">
        <v>33</v>
      </c>
      <c r="D6" s="51"/>
      <c r="E6" s="89">
        <v>50000</v>
      </c>
      <c r="F6" s="46"/>
      <c r="G6" s="53"/>
      <c r="H6" s="53"/>
    </row>
    <row r="7" spans="1:18" x14ac:dyDescent="0.25">
      <c r="A7" s="45" t="s">
        <v>39</v>
      </c>
      <c r="D7" s="51"/>
      <c r="E7" s="89">
        <v>-10500</v>
      </c>
      <c r="F7" s="46"/>
    </row>
    <row r="8" spans="1:18" x14ac:dyDescent="0.25">
      <c r="A8" s="45" t="s">
        <v>40</v>
      </c>
      <c r="D8" s="51"/>
      <c r="E8" s="89">
        <v>-12047</v>
      </c>
      <c r="F8" s="46"/>
    </row>
    <row r="9" spans="1:18" x14ac:dyDescent="0.25">
      <c r="A9" s="45" t="s">
        <v>41</v>
      </c>
      <c r="D9" s="51"/>
      <c r="E9" s="89">
        <v>-1162.1500000000001</v>
      </c>
      <c r="F9" s="46"/>
    </row>
    <row r="10" spans="1:18" s="54" customFormat="1" x14ac:dyDescent="0.25">
      <c r="A10" s="54" t="s">
        <v>42</v>
      </c>
      <c r="D10" s="55"/>
      <c r="E10" s="91">
        <f>SUM(E5:E9)</f>
        <v>51290.85</v>
      </c>
      <c r="F10" s="56"/>
      <c r="G10" s="57"/>
      <c r="H10" s="57"/>
      <c r="I10" s="59"/>
      <c r="J10" s="60"/>
      <c r="K10" s="59"/>
      <c r="L10" s="59"/>
      <c r="M10" s="58"/>
      <c r="N10" s="61"/>
      <c r="O10" s="61"/>
      <c r="P10" s="61"/>
      <c r="Q10" s="61"/>
      <c r="R10" s="61"/>
    </row>
    <row r="11" spans="1:18" s="54" customFormat="1" x14ac:dyDescent="0.25">
      <c r="D11" s="55"/>
      <c r="E11" s="56"/>
      <c r="F11" s="56"/>
      <c r="G11" s="57"/>
      <c r="H11" s="57"/>
      <c r="I11" s="59"/>
      <c r="J11" s="60"/>
      <c r="K11" s="59"/>
      <c r="L11" s="59"/>
      <c r="M11" s="58"/>
      <c r="N11" s="61"/>
      <c r="O11" s="61"/>
      <c r="P11" s="61"/>
      <c r="Q11" s="61"/>
      <c r="R11" s="61"/>
    </row>
    <row r="12" spans="1:18" ht="5.25" customHeight="1" x14ac:dyDescent="0.25">
      <c r="D12" s="51"/>
      <c r="E12" s="52"/>
    </row>
    <row r="13" spans="1:18" s="82" customFormat="1" ht="10.5" customHeight="1" x14ac:dyDescent="0.2">
      <c r="A13" s="82" t="s">
        <v>15</v>
      </c>
      <c r="D13" s="83"/>
      <c r="E13" s="84">
        <v>5</v>
      </c>
      <c r="F13" s="84">
        <v>4</v>
      </c>
      <c r="G13" s="84">
        <v>5</v>
      </c>
      <c r="H13" s="84">
        <v>4</v>
      </c>
      <c r="I13" s="85"/>
      <c r="J13" s="86"/>
      <c r="K13" s="86"/>
      <c r="L13" s="86"/>
      <c r="N13" s="87"/>
      <c r="O13" s="87"/>
      <c r="P13" s="87"/>
      <c r="Q13" s="87"/>
      <c r="R13" s="87"/>
    </row>
    <row r="14" spans="1:18" s="54" customFormat="1" x14ac:dyDescent="0.25">
      <c r="A14" s="54" t="s">
        <v>1</v>
      </c>
      <c r="D14" s="55"/>
      <c r="E14" s="62">
        <v>43921</v>
      </c>
      <c r="F14" s="62">
        <v>43951</v>
      </c>
      <c r="G14" s="62">
        <v>43982</v>
      </c>
      <c r="H14" s="62">
        <v>44012</v>
      </c>
      <c r="I14" s="63" t="s">
        <v>2</v>
      </c>
      <c r="J14" s="64"/>
      <c r="K14" s="65"/>
      <c r="L14" s="65"/>
      <c r="N14" s="66"/>
      <c r="O14" s="67"/>
      <c r="P14" s="68"/>
      <c r="Q14" s="67"/>
      <c r="R14" s="67"/>
    </row>
    <row r="15" spans="1:18" x14ac:dyDescent="0.25">
      <c r="A15" s="45" t="s">
        <v>3</v>
      </c>
      <c r="D15" s="51"/>
      <c r="E15" s="76">
        <f>+$I$1*E13</f>
        <v>37500</v>
      </c>
      <c r="F15" s="76">
        <f>+$I$1*F13</f>
        <v>30000</v>
      </c>
      <c r="G15" s="76">
        <f>+$I$1*G13</f>
        <v>37500</v>
      </c>
      <c r="H15" s="76">
        <f>+$I$1*H13</f>
        <v>30000</v>
      </c>
      <c r="I15" s="76">
        <f t="shared" ref="I15:I25" si="0">SUM(E15:H15)</f>
        <v>135000</v>
      </c>
    </row>
    <row r="16" spans="1:18" x14ac:dyDescent="0.25">
      <c r="A16" s="88" t="s">
        <v>34</v>
      </c>
      <c r="D16" s="51"/>
      <c r="E16" s="74"/>
      <c r="F16" s="74">
        <v>65000</v>
      </c>
      <c r="G16" s="74"/>
      <c r="H16" s="74"/>
      <c r="I16" s="74">
        <f t="shared" si="0"/>
        <v>65000</v>
      </c>
    </row>
    <row r="17" spans="1:18" x14ac:dyDescent="0.25">
      <c r="A17" s="45" t="s">
        <v>16</v>
      </c>
      <c r="D17" s="51"/>
      <c r="E17" s="74"/>
      <c r="F17" s="74">
        <v>5000</v>
      </c>
      <c r="G17" s="74"/>
      <c r="H17" s="74"/>
      <c r="I17" s="74">
        <f t="shared" si="0"/>
        <v>5000</v>
      </c>
    </row>
    <row r="18" spans="1:18" x14ac:dyDescent="0.25">
      <c r="A18" s="45" t="s">
        <v>4</v>
      </c>
      <c r="D18" s="51"/>
      <c r="E18" s="74">
        <v>0</v>
      </c>
      <c r="F18" s="74">
        <v>0</v>
      </c>
      <c r="G18" s="74">
        <v>0</v>
      </c>
      <c r="H18" s="74">
        <v>0</v>
      </c>
      <c r="I18" s="74">
        <f t="shared" si="0"/>
        <v>0</v>
      </c>
    </row>
    <row r="19" spans="1:18" s="47" customFormat="1" x14ac:dyDescent="0.25">
      <c r="A19" s="47" t="s">
        <v>44</v>
      </c>
      <c r="D19" s="52"/>
      <c r="E19" s="74">
        <v>0</v>
      </c>
      <c r="F19" s="74">
        <v>0</v>
      </c>
      <c r="G19" s="74">
        <v>0</v>
      </c>
      <c r="H19" s="74">
        <v>0</v>
      </c>
      <c r="I19" s="74">
        <f t="shared" si="0"/>
        <v>0</v>
      </c>
      <c r="J19" s="48"/>
      <c r="N19" s="69"/>
      <c r="O19" s="69"/>
      <c r="P19" s="69"/>
      <c r="Q19" s="69"/>
      <c r="R19" s="69"/>
    </row>
    <row r="20" spans="1:18" s="47" customFormat="1" x14ac:dyDescent="0.25">
      <c r="A20" s="47" t="s">
        <v>43</v>
      </c>
      <c r="D20" s="52"/>
      <c r="E20" s="74">
        <v>0</v>
      </c>
      <c r="F20" s="74">
        <v>0</v>
      </c>
      <c r="G20" s="74">
        <v>0</v>
      </c>
      <c r="H20" s="74">
        <v>0</v>
      </c>
      <c r="I20" s="74">
        <f t="shared" si="0"/>
        <v>0</v>
      </c>
      <c r="J20" s="48"/>
      <c r="N20" s="69"/>
      <c r="O20" s="69"/>
      <c r="P20" s="69"/>
      <c r="Q20" s="69"/>
      <c r="R20" s="69"/>
    </row>
    <row r="21" spans="1:18" s="47" customFormat="1" x14ac:dyDescent="0.25">
      <c r="A21" s="47" t="s">
        <v>5</v>
      </c>
      <c r="D21" s="52"/>
      <c r="E21" s="74">
        <v>0</v>
      </c>
      <c r="F21" s="74">
        <v>0</v>
      </c>
      <c r="G21" s="74">
        <v>0</v>
      </c>
      <c r="H21" s="74">
        <v>0</v>
      </c>
      <c r="I21" s="74">
        <f t="shared" si="0"/>
        <v>0</v>
      </c>
      <c r="J21" s="48"/>
      <c r="N21" s="69"/>
      <c r="O21" s="69"/>
      <c r="P21" s="69"/>
      <c r="Q21" s="69"/>
      <c r="R21" s="69"/>
    </row>
    <row r="22" spans="1:18" s="47" customFormat="1" x14ac:dyDescent="0.25">
      <c r="A22" s="47" t="s">
        <v>6</v>
      </c>
      <c r="D22" s="52"/>
      <c r="E22" s="74">
        <v>0</v>
      </c>
      <c r="F22" s="74">
        <v>0</v>
      </c>
      <c r="G22" s="74">
        <v>0</v>
      </c>
      <c r="H22" s="74">
        <v>0</v>
      </c>
      <c r="I22" s="74">
        <f t="shared" si="0"/>
        <v>0</v>
      </c>
      <c r="J22" s="48"/>
      <c r="N22" s="69"/>
      <c r="O22" s="69"/>
      <c r="P22" s="69"/>
      <c r="Q22" s="69"/>
      <c r="R22" s="69"/>
    </row>
    <row r="23" spans="1:18" s="47" customFormat="1" x14ac:dyDescent="0.25">
      <c r="A23" s="47" t="s">
        <v>45</v>
      </c>
      <c r="D23" s="52"/>
      <c r="E23" s="74"/>
      <c r="F23" s="74"/>
      <c r="G23" s="74"/>
      <c r="H23" s="74"/>
      <c r="I23" s="74">
        <f t="shared" si="0"/>
        <v>0</v>
      </c>
      <c r="J23" s="48"/>
      <c r="N23" s="69"/>
      <c r="O23" s="69"/>
      <c r="P23" s="69"/>
      <c r="Q23" s="69"/>
      <c r="R23" s="69"/>
    </row>
    <row r="24" spans="1:18" s="47" customFormat="1" x14ac:dyDescent="0.25">
      <c r="A24" s="47" t="s">
        <v>7</v>
      </c>
      <c r="D24" s="52"/>
      <c r="E24" s="74">
        <v>25000</v>
      </c>
      <c r="F24" s="74"/>
      <c r="G24" s="74"/>
      <c r="H24" s="74"/>
      <c r="I24" s="74">
        <f t="shared" si="0"/>
        <v>25000</v>
      </c>
      <c r="J24" s="48"/>
      <c r="N24" s="69"/>
      <c r="O24" s="69"/>
      <c r="P24" s="69"/>
      <c r="Q24" s="69"/>
      <c r="R24" s="69"/>
    </row>
    <row r="25" spans="1:18" ht="4.5" customHeight="1" x14ac:dyDescent="0.25">
      <c r="D25" s="51"/>
      <c r="E25" s="92">
        <v>0</v>
      </c>
      <c r="F25" s="92">
        <v>0</v>
      </c>
      <c r="G25" s="92">
        <v>0</v>
      </c>
      <c r="H25" s="92">
        <v>0</v>
      </c>
      <c r="I25" s="92">
        <f t="shared" si="0"/>
        <v>0</v>
      </c>
    </row>
    <row r="26" spans="1:18" s="54" customFormat="1" x14ac:dyDescent="0.25">
      <c r="A26" s="54" t="s">
        <v>8</v>
      </c>
      <c r="C26" s="54">
        <v>2</v>
      </c>
      <c r="D26" s="55"/>
      <c r="E26" s="77">
        <f t="shared" ref="E26:I26" si="1">SUM(E15:E25)</f>
        <v>62500</v>
      </c>
      <c r="F26" s="77">
        <f t="shared" si="1"/>
        <v>100000</v>
      </c>
      <c r="G26" s="77">
        <f t="shared" si="1"/>
        <v>37500</v>
      </c>
      <c r="H26" s="77">
        <f t="shared" si="1"/>
        <v>30000</v>
      </c>
      <c r="I26" s="78">
        <f t="shared" si="1"/>
        <v>230000</v>
      </c>
      <c r="J26" s="64"/>
      <c r="K26" s="65"/>
      <c r="L26" s="65"/>
      <c r="N26" s="61"/>
      <c r="O26" s="61"/>
      <c r="P26" s="61"/>
      <c r="Q26" s="61"/>
      <c r="R26" s="61"/>
    </row>
    <row r="27" spans="1:18" ht="7.5" customHeight="1" x14ac:dyDescent="0.25">
      <c r="D27" s="51"/>
      <c r="E27" s="93"/>
      <c r="F27" s="93"/>
      <c r="G27" s="93"/>
      <c r="H27" s="93"/>
      <c r="I27" s="74"/>
    </row>
    <row r="28" spans="1:18" s="54" customFormat="1" x14ac:dyDescent="0.25">
      <c r="A28" s="65" t="s">
        <v>9</v>
      </c>
      <c r="B28" s="65"/>
      <c r="C28" s="65"/>
      <c r="D28" s="70"/>
      <c r="E28" s="79"/>
      <c r="F28" s="79"/>
      <c r="G28" s="79"/>
      <c r="H28" s="79"/>
      <c r="I28" s="80"/>
      <c r="J28" s="64"/>
      <c r="K28" s="65"/>
      <c r="L28" s="65"/>
      <c r="N28" s="61"/>
      <c r="O28" s="61"/>
      <c r="P28" s="61"/>
      <c r="Q28" s="61"/>
      <c r="R28" s="61"/>
    </row>
    <row r="29" spans="1:18" x14ac:dyDescent="0.25">
      <c r="A29" s="47" t="s">
        <v>10</v>
      </c>
      <c r="B29" s="47"/>
      <c r="C29" s="47"/>
      <c r="D29" s="52"/>
      <c r="E29" s="74">
        <v>-90000</v>
      </c>
      <c r="F29" s="74">
        <v>-80000</v>
      </c>
      <c r="G29" s="74">
        <v>-80000</v>
      </c>
      <c r="H29" s="74">
        <v>-80000</v>
      </c>
      <c r="I29" s="74">
        <f t="shared" ref="I29:I35" si="2">SUM(E29:H29)</f>
        <v>-330000</v>
      </c>
    </row>
    <row r="30" spans="1:18" x14ac:dyDescent="0.25">
      <c r="A30" s="47" t="s">
        <v>11</v>
      </c>
      <c r="B30" s="47"/>
      <c r="C30" s="47"/>
      <c r="D30" s="52"/>
      <c r="E30" s="74">
        <v>-5000</v>
      </c>
      <c r="F30" s="74">
        <v>-5000</v>
      </c>
      <c r="G30" s="74">
        <v>-5000</v>
      </c>
      <c r="H30" s="74">
        <v>-5000</v>
      </c>
      <c r="I30" s="74">
        <f t="shared" si="2"/>
        <v>-20000</v>
      </c>
    </row>
    <row r="31" spans="1:18" x14ac:dyDescent="0.25">
      <c r="A31" s="47" t="s">
        <v>12</v>
      </c>
      <c r="B31" s="47"/>
      <c r="C31" s="47"/>
      <c r="D31" s="52"/>
      <c r="E31" s="74">
        <v>-3000</v>
      </c>
      <c r="F31" s="74">
        <v>-2000</v>
      </c>
      <c r="G31" s="74">
        <v>-2000</v>
      </c>
      <c r="H31" s="74">
        <v>-2000</v>
      </c>
      <c r="I31" s="74">
        <f t="shared" si="2"/>
        <v>-9000</v>
      </c>
    </row>
    <row r="32" spans="1:18" s="47" customFormat="1" x14ac:dyDescent="0.25">
      <c r="A32" s="47" t="s">
        <v>13</v>
      </c>
      <c r="D32" s="52"/>
      <c r="E32" s="74">
        <v>-12000</v>
      </c>
      <c r="F32" s="74">
        <v>-12000</v>
      </c>
      <c r="G32" s="74">
        <v>-12000</v>
      </c>
      <c r="H32" s="74">
        <v>-12000</v>
      </c>
      <c r="I32" s="74">
        <f t="shared" si="2"/>
        <v>-48000</v>
      </c>
      <c r="J32" s="48"/>
      <c r="N32" s="69"/>
      <c r="O32" s="69"/>
      <c r="P32" s="49"/>
      <c r="Q32" s="71"/>
      <c r="R32" s="49"/>
    </row>
    <row r="33" spans="1:18" s="47" customFormat="1" x14ac:dyDescent="0.25">
      <c r="A33" s="47" t="s">
        <v>49</v>
      </c>
      <c r="D33" s="52"/>
      <c r="E33" s="74">
        <v>-4000</v>
      </c>
      <c r="F33" s="74">
        <v>-4000</v>
      </c>
      <c r="G33" s="74">
        <v>-4000</v>
      </c>
      <c r="H33" s="74">
        <v>-4000</v>
      </c>
      <c r="I33" s="74">
        <f t="shared" si="2"/>
        <v>-16000</v>
      </c>
      <c r="J33" s="48"/>
      <c r="N33" s="69"/>
      <c r="O33" s="69"/>
      <c r="P33" s="49"/>
      <c r="Q33" s="71"/>
      <c r="R33" s="49"/>
    </row>
    <row r="34" spans="1:18" s="47" customFormat="1" ht="15.75" thickBot="1" x14ac:dyDescent="0.3">
      <c r="A34" s="47" t="s">
        <v>35</v>
      </c>
      <c r="D34" s="52"/>
      <c r="E34" s="75">
        <v>-13000</v>
      </c>
      <c r="F34" s="75">
        <v>-13000</v>
      </c>
      <c r="G34" s="75">
        <v>-13000</v>
      </c>
      <c r="H34" s="75">
        <v>-13000</v>
      </c>
      <c r="I34" s="75">
        <f t="shared" si="2"/>
        <v>-52000</v>
      </c>
      <c r="J34" s="48"/>
      <c r="N34" s="69"/>
      <c r="O34" s="69"/>
      <c r="P34" s="69"/>
      <c r="Q34" s="69"/>
      <c r="R34" s="69"/>
    </row>
    <row r="35" spans="1:18" s="54" customFormat="1" x14ac:dyDescent="0.25">
      <c r="A35" s="65" t="s">
        <v>14</v>
      </c>
      <c r="B35" s="65"/>
      <c r="C35" s="65"/>
      <c r="D35" s="70"/>
      <c r="E35" s="77">
        <f>SUM(E29:E34)</f>
        <v>-127000</v>
      </c>
      <c r="F35" s="77">
        <f>SUM(F29:F34)</f>
        <v>-116000</v>
      </c>
      <c r="G35" s="77">
        <f>SUM(G29:G34)</f>
        <v>-116000</v>
      </c>
      <c r="H35" s="77">
        <f>SUM(H29:H34)</f>
        <v>-116000</v>
      </c>
      <c r="I35" s="78">
        <f t="shared" si="2"/>
        <v>-475000</v>
      </c>
      <c r="J35" s="64"/>
      <c r="K35" s="65"/>
      <c r="L35" s="65"/>
      <c r="N35" s="61"/>
      <c r="O35" s="61"/>
      <c r="P35" s="61"/>
      <c r="Q35" s="61"/>
      <c r="R35" s="61"/>
    </row>
    <row r="36" spans="1:18" ht="4.5" customHeight="1" x14ac:dyDescent="0.25">
      <c r="D36" s="51"/>
      <c r="E36" s="93"/>
      <c r="F36" s="93"/>
      <c r="G36" s="93"/>
      <c r="H36" s="93"/>
      <c r="I36" s="74"/>
    </row>
    <row r="37" spans="1:18" x14ac:dyDescent="0.25">
      <c r="A37" s="54" t="s">
        <v>48</v>
      </c>
      <c r="B37" s="54"/>
      <c r="C37" s="54"/>
      <c r="D37" s="54"/>
      <c r="E37" s="94">
        <f t="shared" ref="E37:I37" si="3">E26+E35</f>
        <v>-64500</v>
      </c>
      <c r="F37" s="94">
        <f t="shared" si="3"/>
        <v>-16000</v>
      </c>
      <c r="G37" s="94">
        <f t="shared" si="3"/>
        <v>-78500</v>
      </c>
      <c r="H37" s="94">
        <f t="shared" si="3"/>
        <v>-86000</v>
      </c>
      <c r="I37" s="94">
        <f t="shared" si="3"/>
        <v>-245000</v>
      </c>
    </row>
    <row r="38" spans="1:18" ht="6" customHeight="1" x14ac:dyDescent="0.25">
      <c r="E38" s="80"/>
      <c r="F38" s="93"/>
      <c r="G38" s="93"/>
      <c r="H38" s="93"/>
      <c r="I38" s="74"/>
    </row>
    <row r="39" spans="1:18" x14ac:dyDescent="0.25">
      <c r="A39" s="54" t="s">
        <v>46</v>
      </c>
      <c r="E39" s="78">
        <f>+E10</f>
        <v>51290.85</v>
      </c>
      <c r="F39" s="78">
        <f>+E41</f>
        <v>-13209.150000000001</v>
      </c>
      <c r="G39" s="78">
        <f>+F41</f>
        <v>-29209.15</v>
      </c>
      <c r="H39" s="78">
        <f>+G41</f>
        <v>-107709.15</v>
      </c>
      <c r="I39" s="98"/>
    </row>
    <row r="40" spans="1:18" s="73" customFormat="1" x14ac:dyDescent="0.25">
      <c r="A40" s="54" t="s">
        <v>47</v>
      </c>
      <c r="B40" s="45"/>
      <c r="C40" s="45"/>
      <c r="D40" s="45"/>
      <c r="E40" s="79">
        <f t="shared" ref="E40:H40" si="4">+E37</f>
        <v>-64500</v>
      </c>
      <c r="F40" s="80">
        <f t="shared" si="4"/>
        <v>-16000</v>
      </c>
      <c r="G40" s="80">
        <f t="shared" si="4"/>
        <v>-78500</v>
      </c>
      <c r="H40" s="80">
        <f t="shared" si="4"/>
        <v>-86000</v>
      </c>
      <c r="I40" s="74"/>
      <c r="J40" s="48"/>
      <c r="K40" s="72"/>
      <c r="L40" s="72"/>
      <c r="N40" s="49"/>
      <c r="O40" s="49"/>
      <c r="P40" s="49"/>
      <c r="Q40" s="49"/>
      <c r="R40" s="49"/>
    </row>
    <row r="41" spans="1:18" s="73" customFormat="1" x14ac:dyDescent="0.25">
      <c r="A41" s="54" t="s">
        <v>50</v>
      </c>
      <c r="B41" s="45"/>
      <c r="C41" s="45"/>
      <c r="D41" s="45"/>
      <c r="E41" s="100">
        <f t="shared" ref="E41:H41" si="5">SUM(E39:E40)</f>
        <v>-13209.150000000001</v>
      </c>
      <c r="F41" s="100">
        <f t="shared" si="5"/>
        <v>-29209.15</v>
      </c>
      <c r="G41" s="100">
        <f t="shared" si="5"/>
        <v>-107709.15</v>
      </c>
      <c r="H41" s="100">
        <f t="shared" si="5"/>
        <v>-193709.15</v>
      </c>
      <c r="I41" s="95"/>
      <c r="J41" s="48"/>
      <c r="K41" s="72"/>
      <c r="L41" s="72"/>
      <c r="N41" s="49"/>
      <c r="O41" s="49"/>
      <c r="P41" s="49"/>
      <c r="Q41" s="49"/>
      <c r="R41" s="49"/>
    </row>
    <row r="42" spans="1:18" s="73" customFormat="1" ht="9" customHeight="1" x14ac:dyDescent="0.25">
      <c r="A42" s="45"/>
      <c r="B42" s="45"/>
      <c r="C42" s="45"/>
      <c r="D42" s="45"/>
      <c r="E42" s="79"/>
      <c r="F42" s="93"/>
      <c r="G42" s="96"/>
      <c r="H42" s="96"/>
      <c r="I42" s="97"/>
      <c r="J42" s="48"/>
      <c r="K42" s="72"/>
      <c r="L42" s="72"/>
      <c r="N42" s="49"/>
      <c r="O42" s="49"/>
      <c r="P42" s="49"/>
      <c r="Q42" s="49"/>
      <c r="R42" s="49"/>
    </row>
    <row r="43" spans="1:18" s="73" customFormat="1" ht="9" customHeight="1" x14ac:dyDescent="0.25">
      <c r="A43" s="45"/>
      <c r="B43" s="45"/>
      <c r="C43" s="45"/>
      <c r="D43" s="45"/>
      <c r="E43" s="54"/>
      <c r="F43" s="45"/>
      <c r="I43" s="72"/>
      <c r="J43" s="48"/>
      <c r="K43" s="72"/>
      <c r="L43" s="72"/>
      <c r="N43" s="49"/>
      <c r="O43" s="49"/>
      <c r="P43" s="49"/>
      <c r="Q43" s="49"/>
      <c r="R43" s="49"/>
    </row>
    <row r="44" spans="1:18" x14ac:dyDescent="0.25">
      <c r="A44" s="54" t="s">
        <v>51</v>
      </c>
      <c r="H44" s="101">
        <f>+H41</f>
        <v>-193709.15</v>
      </c>
    </row>
  </sheetData>
  <mergeCells count="3">
    <mergeCell ref="A1:F1"/>
    <mergeCell ref="A2:F2"/>
    <mergeCell ref="A3:F3"/>
  </mergeCells>
  <pageMargins left="0.2" right="0.2" top="0.25" bottom="0.25" header="0.3" footer="0.3"/>
  <pageSetup paperSize="5" scale="97" orientation="landscape" r:id="rId1"/>
  <rowBreaks count="1" manualBreakCount="1">
    <brk id="38" max="2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8"/>
  <sheetViews>
    <sheetView workbookViewId="0">
      <selection activeCell="C5" sqref="C5"/>
    </sheetView>
  </sheetViews>
  <sheetFormatPr defaultRowHeight="15" x14ac:dyDescent="0.25"/>
  <cols>
    <col min="1" max="1" width="10.7109375" style="44" customWidth="1"/>
    <col min="2" max="2" width="10.42578125" style="4" customWidth="1"/>
    <col min="3" max="3" width="17.42578125" style="5" customWidth="1"/>
    <col min="4" max="6" width="12.7109375" style="5" customWidth="1"/>
    <col min="7" max="7" width="9.140625" style="4"/>
    <col min="8" max="8" width="15.140625" style="5" customWidth="1"/>
    <col min="9" max="16384" width="9.140625" style="4"/>
  </cols>
  <sheetData>
    <row r="1" spans="1:13" x14ac:dyDescent="0.25">
      <c r="A1" s="1" t="s">
        <v>17</v>
      </c>
      <c r="B1" s="2"/>
      <c r="C1" s="3"/>
      <c r="D1" s="3"/>
      <c r="E1" s="3"/>
      <c r="F1" s="3"/>
    </row>
    <row r="2" spans="1:13" x14ac:dyDescent="0.25">
      <c r="A2" s="6"/>
      <c r="B2" s="7"/>
      <c r="C2" s="3"/>
      <c r="D2" s="3"/>
      <c r="E2" s="3"/>
      <c r="F2" s="8"/>
    </row>
    <row r="3" spans="1:13" x14ac:dyDescent="0.25">
      <c r="A3" s="6"/>
      <c r="B3" s="9" t="s">
        <v>18</v>
      </c>
      <c r="C3" s="10">
        <v>250000</v>
      </c>
      <c r="D3" s="11"/>
      <c r="E3" s="3"/>
      <c r="F3" s="3"/>
      <c r="H3" s="3"/>
      <c r="I3" s="81"/>
      <c r="J3" s="7"/>
      <c r="K3" s="7"/>
      <c r="L3" s="7"/>
      <c r="M3" s="7"/>
    </row>
    <row r="4" spans="1:13" x14ac:dyDescent="0.25">
      <c r="A4" s="6"/>
      <c r="B4" s="9" t="s">
        <v>19</v>
      </c>
      <c r="C4" s="12">
        <v>1.4999999999999999E-2</v>
      </c>
      <c r="D4" s="13"/>
      <c r="E4" s="14"/>
      <c r="F4" s="15"/>
      <c r="H4" s="3"/>
      <c r="I4" s="81"/>
      <c r="J4" s="7"/>
      <c r="K4" s="7"/>
      <c r="L4" s="7"/>
      <c r="M4" s="7"/>
    </row>
    <row r="5" spans="1:13" x14ac:dyDescent="0.25">
      <c r="A5" s="6"/>
      <c r="B5" s="9" t="s">
        <v>20</v>
      </c>
      <c r="C5" s="16">
        <v>36</v>
      </c>
      <c r="D5" s="13"/>
      <c r="E5" s="3"/>
      <c r="F5" s="3"/>
      <c r="H5" s="3"/>
      <c r="I5" s="7"/>
      <c r="J5" s="7"/>
      <c r="K5" s="7"/>
      <c r="L5" s="7"/>
      <c r="M5" s="7"/>
    </row>
    <row r="6" spans="1:13" x14ac:dyDescent="0.25">
      <c r="A6" s="6"/>
      <c r="B6" s="9" t="s">
        <v>21</v>
      </c>
      <c r="C6" s="17">
        <v>43983</v>
      </c>
      <c r="D6" s="13"/>
      <c r="E6" s="3"/>
      <c r="F6" s="3"/>
      <c r="H6" s="3"/>
      <c r="I6" s="7"/>
      <c r="J6" s="7"/>
      <c r="K6" s="7"/>
      <c r="L6" s="7"/>
      <c r="M6" s="7"/>
    </row>
    <row r="7" spans="1:13" x14ac:dyDescent="0.25">
      <c r="A7" s="6"/>
      <c r="B7" s="9" t="s">
        <v>22</v>
      </c>
      <c r="C7" s="8">
        <f>-PMT(C4/12,C5,C3)</f>
        <v>7106.2049222754522</v>
      </c>
      <c r="D7" s="8">
        <f>+C7</f>
        <v>7106.2049222754522</v>
      </c>
      <c r="E7" s="8">
        <f>D7*12</f>
        <v>85274.459067305434</v>
      </c>
      <c r="F7" s="18" t="s">
        <v>23</v>
      </c>
      <c r="H7" s="3"/>
      <c r="I7" s="7"/>
      <c r="J7" s="7"/>
      <c r="K7" s="7"/>
      <c r="L7" s="7"/>
      <c r="M7" s="7"/>
    </row>
    <row r="8" spans="1:13" x14ac:dyDescent="0.25">
      <c r="A8" s="6"/>
      <c r="B8" s="7"/>
      <c r="C8" s="3"/>
      <c r="D8" s="3"/>
      <c r="E8" s="3"/>
      <c r="F8" s="3"/>
      <c r="H8" s="3"/>
      <c r="I8" s="7"/>
      <c r="J8" s="7"/>
      <c r="K8" s="7"/>
      <c r="L8" s="7"/>
      <c r="M8" s="7"/>
    </row>
    <row r="9" spans="1:13" x14ac:dyDescent="0.25">
      <c r="A9" s="19"/>
      <c r="B9" s="20"/>
      <c r="C9" s="103" t="s">
        <v>24</v>
      </c>
      <c r="D9" s="104"/>
      <c r="E9" s="104"/>
      <c r="F9" s="105"/>
      <c r="H9" s="3"/>
      <c r="I9" s="7"/>
      <c r="J9" s="7"/>
      <c r="K9" s="7"/>
      <c r="L9" s="7"/>
      <c r="M9" s="7"/>
    </row>
    <row r="10" spans="1:13" x14ac:dyDescent="0.25">
      <c r="A10" s="21" t="s">
        <v>25</v>
      </c>
      <c r="B10" s="22" t="s">
        <v>26</v>
      </c>
      <c r="C10" s="23" t="s">
        <v>27</v>
      </c>
      <c r="D10" s="24" t="s">
        <v>28</v>
      </c>
      <c r="E10" s="24" t="s">
        <v>29</v>
      </c>
      <c r="F10" s="25" t="s">
        <v>30</v>
      </c>
      <c r="H10" s="3"/>
      <c r="I10" s="7"/>
      <c r="J10" s="7"/>
      <c r="K10" s="7"/>
      <c r="L10" s="7"/>
      <c r="M10" s="7"/>
    </row>
    <row r="11" spans="1:13" x14ac:dyDescent="0.25">
      <c r="A11" s="26">
        <f>C6</f>
        <v>43983</v>
      </c>
      <c r="B11" s="7"/>
      <c r="C11" s="27"/>
      <c r="D11" s="28"/>
      <c r="E11" s="28"/>
      <c r="F11" s="29">
        <f>C3</f>
        <v>250000</v>
      </c>
      <c r="H11" s="3"/>
      <c r="I11" s="81"/>
      <c r="J11" s="7"/>
      <c r="K11" s="7"/>
      <c r="L11" s="7"/>
      <c r="M11" s="7"/>
    </row>
    <row r="12" spans="1:13" x14ac:dyDescent="0.25">
      <c r="A12" s="6">
        <f>EDATE(C6,1)</f>
        <v>44013</v>
      </c>
      <c r="B12" s="30">
        <f>+B11+1</f>
        <v>1</v>
      </c>
      <c r="C12" s="27">
        <f>$C$7</f>
        <v>7106.2049222754522</v>
      </c>
      <c r="D12" s="28">
        <f>+C12-E12</f>
        <v>6793.7049222754522</v>
      </c>
      <c r="E12" s="28">
        <f t="shared" ref="E12:E75" si="0">F11*$C$4/12</f>
        <v>312.5</v>
      </c>
      <c r="F12" s="29">
        <f>+F11-D12</f>
        <v>243206.29507772456</v>
      </c>
      <c r="H12" s="3"/>
      <c r="I12" s="81"/>
      <c r="J12" s="7"/>
      <c r="K12" s="7"/>
      <c r="L12" s="7"/>
      <c r="M12" s="7"/>
    </row>
    <row r="13" spans="1:13" x14ac:dyDescent="0.25">
      <c r="A13" s="6">
        <f t="shared" ref="A13:A76" si="1">EDATE(A12,1)</f>
        <v>44044</v>
      </c>
      <c r="B13" s="30">
        <f t="shared" ref="B13:B76" si="2">+B12+1</f>
        <v>2</v>
      </c>
      <c r="C13" s="27">
        <f t="shared" ref="C13:C76" si="3">$C$7</f>
        <v>7106.2049222754522</v>
      </c>
      <c r="D13" s="28">
        <f t="shared" ref="D13:D76" si="4">+C13-E13</f>
        <v>6802.1970534282964</v>
      </c>
      <c r="E13" s="28">
        <f t="shared" si="0"/>
        <v>304.00786884715569</v>
      </c>
      <c r="F13" s="29">
        <f t="shared" ref="F13:F75" si="5">+F12-D13</f>
        <v>236404.09802429625</v>
      </c>
      <c r="H13" s="3"/>
      <c r="I13" s="7"/>
      <c r="J13" s="7"/>
      <c r="K13" s="7"/>
      <c r="L13" s="7"/>
      <c r="M13" s="7"/>
    </row>
    <row r="14" spans="1:13" x14ac:dyDescent="0.25">
      <c r="A14" s="6">
        <f>EDATE(A13,1)</f>
        <v>44075</v>
      </c>
      <c r="B14" s="30">
        <f>+B13+1</f>
        <v>3</v>
      </c>
      <c r="C14" s="27">
        <f t="shared" si="3"/>
        <v>7106.2049222754522</v>
      </c>
      <c r="D14" s="28">
        <f t="shared" si="4"/>
        <v>6810.6997997450817</v>
      </c>
      <c r="E14" s="28">
        <f>F13*$C$4/12</f>
        <v>295.50512253037033</v>
      </c>
      <c r="F14" s="29">
        <f>+F13-D14</f>
        <v>229593.39822455117</v>
      </c>
      <c r="H14" s="3"/>
      <c r="I14" s="7"/>
      <c r="J14" s="7"/>
      <c r="K14" s="7"/>
      <c r="L14" s="7"/>
      <c r="M14" s="7"/>
    </row>
    <row r="15" spans="1:13" x14ac:dyDescent="0.25">
      <c r="A15" s="6">
        <f>EDATE(A14,1)</f>
        <v>44105</v>
      </c>
      <c r="B15" s="30">
        <f t="shared" si="2"/>
        <v>4</v>
      </c>
      <c r="C15" s="27">
        <f t="shared" si="3"/>
        <v>7106.2049222754522</v>
      </c>
      <c r="D15" s="28">
        <f t="shared" si="4"/>
        <v>6819.2131744947628</v>
      </c>
      <c r="E15" s="28">
        <f t="shared" si="0"/>
        <v>286.99174778068897</v>
      </c>
      <c r="F15" s="29">
        <f t="shared" si="5"/>
        <v>222774.1850500564</v>
      </c>
    </row>
    <row r="16" spans="1:13" x14ac:dyDescent="0.25">
      <c r="A16" s="6">
        <f t="shared" si="1"/>
        <v>44136</v>
      </c>
      <c r="B16" s="30">
        <f t="shared" si="2"/>
        <v>5</v>
      </c>
      <c r="C16" s="27">
        <f t="shared" si="3"/>
        <v>7106.2049222754522</v>
      </c>
      <c r="D16" s="28">
        <f t="shared" si="4"/>
        <v>6827.7371909628819</v>
      </c>
      <c r="E16" s="28">
        <f t="shared" si="0"/>
        <v>278.46773131257049</v>
      </c>
      <c r="F16" s="29">
        <f t="shared" si="5"/>
        <v>215946.44785909352</v>
      </c>
    </row>
    <row r="17" spans="1:6" x14ac:dyDescent="0.25">
      <c r="A17" s="6">
        <f t="shared" si="1"/>
        <v>44166</v>
      </c>
      <c r="B17" s="30">
        <f t="shared" si="2"/>
        <v>6</v>
      </c>
      <c r="C17" s="27">
        <f t="shared" si="3"/>
        <v>7106.2049222754522</v>
      </c>
      <c r="D17" s="28">
        <f t="shared" si="4"/>
        <v>6836.2718624515855</v>
      </c>
      <c r="E17" s="28">
        <f t="shared" si="0"/>
        <v>269.93305982386687</v>
      </c>
      <c r="F17" s="29">
        <f t="shared" si="5"/>
        <v>209110.17599664192</v>
      </c>
    </row>
    <row r="18" spans="1:6" x14ac:dyDescent="0.25">
      <c r="A18" s="6">
        <f t="shared" si="1"/>
        <v>44197</v>
      </c>
      <c r="B18" s="30">
        <f t="shared" si="2"/>
        <v>7</v>
      </c>
      <c r="C18" s="27">
        <f t="shared" si="3"/>
        <v>7106.2049222754522</v>
      </c>
      <c r="D18" s="28">
        <f t="shared" si="4"/>
        <v>6844.8172022796498</v>
      </c>
      <c r="E18" s="28">
        <f t="shared" si="0"/>
        <v>261.3877199958024</v>
      </c>
      <c r="F18" s="29">
        <f t="shared" si="5"/>
        <v>202265.35879436228</v>
      </c>
    </row>
    <row r="19" spans="1:6" x14ac:dyDescent="0.25">
      <c r="A19" s="6">
        <f t="shared" si="1"/>
        <v>44228</v>
      </c>
      <c r="B19" s="30">
        <f t="shared" si="2"/>
        <v>8</v>
      </c>
      <c r="C19" s="27">
        <f t="shared" si="3"/>
        <v>7106.2049222754522</v>
      </c>
      <c r="D19" s="28">
        <f t="shared" si="4"/>
        <v>6853.3732237824997</v>
      </c>
      <c r="E19" s="28">
        <f t="shared" si="0"/>
        <v>252.83169849295282</v>
      </c>
      <c r="F19" s="29">
        <f t="shared" si="5"/>
        <v>195411.9855705798</v>
      </c>
    </row>
    <row r="20" spans="1:6" x14ac:dyDescent="0.25">
      <c r="A20" s="6">
        <f t="shared" si="1"/>
        <v>44256</v>
      </c>
      <c r="B20" s="30">
        <f t="shared" si="2"/>
        <v>9</v>
      </c>
      <c r="C20" s="27">
        <f t="shared" si="3"/>
        <v>7106.2049222754522</v>
      </c>
      <c r="D20" s="28">
        <f t="shared" si="4"/>
        <v>6861.9399403122279</v>
      </c>
      <c r="E20" s="28">
        <f t="shared" si="0"/>
        <v>244.26498196322473</v>
      </c>
      <c r="F20" s="29">
        <f t="shared" si="5"/>
        <v>188550.04563026756</v>
      </c>
    </row>
    <row r="21" spans="1:6" x14ac:dyDescent="0.25">
      <c r="A21" s="6">
        <f t="shared" si="1"/>
        <v>44287</v>
      </c>
      <c r="B21" s="30">
        <f t="shared" si="2"/>
        <v>10</v>
      </c>
      <c r="C21" s="27">
        <f t="shared" si="3"/>
        <v>7106.2049222754522</v>
      </c>
      <c r="D21" s="28">
        <f t="shared" si="4"/>
        <v>6870.5173652376179</v>
      </c>
      <c r="E21" s="28">
        <f t="shared" si="0"/>
        <v>235.68755703783447</v>
      </c>
      <c r="F21" s="29">
        <f t="shared" si="5"/>
        <v>181679.52826502995</v>
      </c>
    </row>
    <row r="22" spans="1:6" x14ac:dyDescent="0.25">
      <c r="A22" s="6">
        <f t="shared" si="1"/>
        <v>44317</v>
      </c>
      <c r="B22" s="30">
        <f t="shared" si="2"/>
        <v>11</v>
      </c>
      <c r="C22" s="27">
        <f t="shared" si="3"/>
        <v>7106.2049222754522</v>
      </c>
      <c r="D22" s="28">
        <f t="shared" si="4"/>
        <v>6879.1055119441644</v>
      </c>
      <c r="E22" s="28">
        <f t="shared" si="0"/>
        <v>227.09941033128743</v>
      </c>
      <c r="F22" s="29">
        <f t="shared" si="5"/>
        <v>174800.42275308579</v>
      </c>
    </row>
    <row r="23" spans="1:6" x14ac:dyDescent="0.25">
      <c r="A23" s="6">
        <f t="shared" si="1"/>
        <v>44348</v>
      </c>
      <c r="B23" s="30">
        <f t="shared" si="2"/>
        <v>12</v>
      </c>
      <c r="C23" s="27">
        <f t="shared" si="3"/>
        <v>7106.2049222754522</v>
      </c>
      <c r="D23" s="28">
        <f t="shared" si="4"/>
        <v>6887.7043938340948</v>
      </c>
      <c r="E23" s="28">
        <f t="shared" si="0"/>
        <v>218.50052844135723</v>
      </c>
      <c r="F23" s="29">
        <f t="shared" si="5"/>
        <v>167912.71835925168</v>
      </c>
    </row>
    <row r="24" spans="1:6" x14ac:dyDescent="0.25">
      <c r="A24" s="6">
        <f t="shared" si="1"/>
        <v>44378</v>
      </c>
      <c r="B24" s="30">
        <f t="shared" si="2"/>
        <v>13</v>
      </c>
      <c r="C24" s="27">
        <f t="shared" si="3"/>
        <v>7106.2049222754522</v>
      </c>
      <c r="D24" s="28">
        <f t="shared" si="4"/>
        <v>6896.3140243263879</v>
      </c>
      <c r="E24" s="28">
        <f t="shared" si="0"/>
        <v>209.89089794906457</v>
      </c>
      <c r="F24" s="29">
        <f t="shared" si="5"/>
        <v>161016.40433492529</v>
      </c>
    </row>
    <row r="25" spans="1:6" x14ac:dyDescent="0.25">
      <c r="A25" s="6">
        <f t="shared" si="1"/>
        <v>44409</v>
      </c>
      <c r="B25" s="30">
        <f t="shared" si="2"/>
        <v>14</v>
      </c>
      <c r="C25" s="27">
        <f t="shared" si="3"/>
        <v>7106.2049222754522</v>
      </c>
      <c r="D25" s="28">
        <f t="shared" si="4"/>
        <v>6904.9344168567959</v>
      </c>
      <c r="E25" s="28">
        <f t="shared" si="0"/>
        <v>201.2705054186566</v>
      </c>
      <c r="F25" s="29">
        <f t="shared" si="5"/>
        <v>154111.4699180685</v>
      </c>
    </row>
    <row r="26" spans="1:6" x14ac:dyDescent="0.25">
      <c r="A26" s="6">
        <f t="shared" si="1"/>
        <v>44440</v>
      </c>
      <c r="B26" s="30">
        <f t="shared" si="2"/>
        <v>15</v>
      </c>
      <c r="C26" s="27">
        <f t="shared" si="3"/>
        <v>7106.2049222754522</v>
      </c>
      <c r="D26" s="28">
        <f t="shared" si="4"/>
        <v>6913.565584877867</v>
      </c>
      <c r="E26" s="28">
        <f t="shared" si="0"/>
        <v>192.63933739758559</v>
      </c>
      <c r="F26" s="29">
        <f t="shared" si="5"/>
        <v>147197.90433319064</v>
      </c>
    </row>
    <row r="27" spans="1:6" x14ac:dyDescent="0.25">
      <c r="A27" s="6">
        <f t="shared" si="1"/>
        <v>44470</v>
      </c>
      <c r="B27" s="30">
        <f t="shared" si="2"/>
        <v>16</v>
      </c>
      <c r="C27" s="27">
        <f t="shared" si="3"/>
        <v>7106.2049222754522</v>
      </c>
      <c r="D27" s="28">
        <f t="shared" si="4"/>
        <v>6922.2075418589639</v>
      </c>
      <c r="E27" s="28">
        <f t="shared" si="0"/>
        <v>183.99738041648831</v>
      </c>
      <c r="F27" s="29">
        <f t="shared" si="5"/>
        <v>140275.69679133169</v>
      </c>
    </row>
    <row r="28" spans="1:6" x14ac:dyDescent="0.25">
      <c r="A28" s="6">
        <f t="shared" si="1"/>
        <v>44501</v>
      </c>
      <c r="B28" s="30">
        <f t="shared" si="2"/>
        <v>17</v>
      </c>
      <c r="C28" s="27">
        <f t="shared" si="3"/>
        <v>7106.2049222754522</v>
      </c>
      <c r="D28" s="28">
        <f t="shared" si="4"/>
        <v>6930.8603012862877</v>
      </c>
      <c r="E28" s="28">
        <f t="shared" si="0"/>
        <v>175.34462098916461</v>
      </c>
      <c r="F28" s="29">
        <f t="shared" si="5"/>
        <v>133344.83649004542</v>
      </c>
    </row>
    <row r="29" spans="1:6" x14ac:dyDescent="0.25">
      <c r="A29" s="6">
        <f t="shared" si="1"/>
        <v>44531</v>
      </c>
      <c r="B29" s="30">
        <f t="shared" si="2"/>
        <v>18</v>
      </c>
      <c r="C29" s="27">
        <f t="shared" si="3"/>
        <v>7106.2049222754522</v>
      </c>
      <c r="D29" s="28">
        <f t="shared" si="4"/>
        <v>6939.5238766628954</v>
      </c>
      <c r="E29" s="28">
        <f t="shared" si="0"/>
        <v>166.68104561255677</v>
      </c>
      <c r="F29" s="29">
        <f t="shared" si="5"/>
        <v>126405.31261338253</v>
      </c>
    </row>
    <row r="30" spans="1:6" x14ac:dyDescent="0.25">
      <c r="A30" s="6">
        <f t="shared" si="1"/>
        <v>44562</v>
      </c>
      <c r="B30" s="30">
        <f t="shared" si="2"/>
        <v>19</v>
      </c>
      <c r="C30" s="27">
        <f t="shared" si="3"/>
        <v>7106.2049222754522</v>
      </c>
      <c r="D30" s="28">
        <f t="shared" si="4"/>
        <v>6948.198281508724</v>
      </c>
      <c r="E30" s="28">
        <f t="shared" si="0"/>
        <v>158.00664076672817</v>
      </c>
      <c r="F30" s="29">
        <f t="shared" si="5"/>
        <v>119457.1143318738</v>
      </c>
    </row>
    <row r="31" spans="1:6" x14ac:dyDescent="0.25">
      <c r="A31" s="6">
        <f t="shared" si="1"/>
        <v>44593</v>
      </c>
      <c r="B31" s="30">
        <f t="shared" si="2"/>
        <v>20</v>
      </c>
      <c r="C31" s="27">
        <f t="shared" si="3"/>
        <v>7106.2049222754522</v>
      </c>
      <c r="D31" s="28">
        <f t="shared" si="4"/>
        <v>6956.8835293606098</v>
      </c>
      <c r="E31" s="28">
        <f t="shared" si="0"/>
        <v>149.32139291484225</v>
      </c>
      <c r="F31" s="29">
        <f t="shared" si="5"/>
        <v>112500.23080251319</v>
      </c>
    </row>
    <row r="32" spans="1:6" x14ac:dyDescent="0.25">
      <c r="A32" s="6">
        <f t="shared" si="1"/>
        <v>44621</v>
      </c>
      <c r="B32" s="30">
        <f t="shared" si="2"/>
        <v>21</v>
      </c>
      <c r="C32" s="27">
        <f t="shared" si="3"/>
        <v>7106.2049222754522</v>
      </c>
      <c r="D32" s="28">
        <f t="shared" si="4"/>
        <v>6965.5796337723104</v>
      </c>
      <c r="E32" s="28">
        <f t="shared" si="0"/>
        <v>140.62528850314149</v>
      </c>
      <c r="F32" s="29">
        <f t="shared" si="5"/>
        <v>105534.65116874088</v>
      </c>
    </row>
    <row r="33" spans="1:6" x14ac:dyDescent="0.25">
      <c r="A33" s="6">
        <f t="shared" si="1"/>
        <v>44652</v>
      </c>
      <c r="B33" s="30">
        <f t="shared" si="2"/>
        <v>22</v>
      </c>
      <c r="C33" s="27">
        <f t="shared" si="3"/>
        <v>7106.2049222754522</v>
      </c>
      <c r="D33" s="28">
        <f t="shared" si="4"/>
        <v>6974.2866083145263</v>
      </c>
      <c r="E33" s="28">
        <f t="shared" si="0"/>
        <v>131.9183139609261</v>
      </c>
      <c r="F33" s="29">
        <f t="shared" si="5"/>
        <v>98560.364560426358</v>
      </c>
    </row>
    <row r="34" spans="1:6" x14ac:dyDescent="0.25">
      <c r="A34" s="6">
        <f t="shared" si="1"/>
        <v>44682</v>
      </c>
      <c r="B34" s="30">
        <f t="shared" si="2"/>
        <v>23</v>
      </c>
      <c r="C34" s="27">
        <f t="shared" si="3"/>
        <v>7106.2049222754522</v>
      </c>
      <c r="D34" s="28">
        <f t="shared" si="4"/>
        <v>6983.0044665749192</v>
      </c>
      <c r="E34" s="28">
        <f t="shared" si="0"/>
        <v>123.20045570053294</v>
      </c>
      <c r="F34" s="29">
        <f t="shared" si="5"/>
        <v>91577.360093851443</v>
      </c>
    </row>
    <row r="35" spans="1:6" x14ac:dyDescent="0.25">
      <c r="A35" s="6">
        <f t="shared" si="1"/>
        <v>44713</v>
      </c>
      <c r="B35" s="30">
        <f t="shared" si="2"/>
        <v>24</v>
      </c>
      <c r="C35" s="27">
        <f t="shared" si="3"/>
        <v>7106.2049222754522</v>
      </c>
      <c r="D35" s="28">
        <f t="shared" si="4"/>
        <v>6991.7332221581382</v>
      </c>
      <c r="E35" s="28">
        <f t="shared" si="0"/>
        <v>114.4717001173143</v>
      </c>
      <c r="F35" s="29">
        <f t="shared" si="5"/>
        <v>84585.626871693297</v>
      </c>
    </row>
    <row r="36" spans="1:6" x14ac:dyDescent="0.25">
      <c r="A36" s="6">
        <f t="shared" si="1"/>
        <v>44743</v>
      </c>
      <c r="B36" s="30">
        <f t="shared" si="2"/>
        <v>25</v>
      </c>
      <c r="C36" s="27">
        <f t="shared" si="3"/>
        <v>7106.2049222754522</v>
      </c>
      <c r="D36" s="28">
        <f t="shared" si="4"/>
        <v>7000.4728886858356</v>
      </c>
      <c r="E36" s="28">
        <f t="shared" si="0"/>
        <v>105.73203358961662</v>
      </c>
      <c r="F36" s="29">
        <f t="shared" si="5"/>
        <v>77585.153983007462</v>
      </c>
    </row>
    <row r="37" spans="1:6" x14ac:dyDescent="0.25">
      <c r="A37" s="6">
        <f t="shared" si="1"/>
        <v>44774</v>
      </c>
      <c r="B37" s="30">
        <f t="shared" si="2"/>
        <v>26</v>
      </c>
      <c r="C37" s="27">
        <f t="shared" si="3"/>
        <v>7106.2049222754522</v>
      </c>
      <c r="D37" s="28">
        <f t="shared" si="4"/>
        <v>7009.223479796693</v>
      </c>
      <c r="E37" s="28">
        <f t="shared" si="0"/>
        <v>96.98144247875932</v>
      </c>
      <c r="F37" s="29">
        <f t="shared" si="5"/>
        <v>70575.930503210766</v>
      </c>
    </row>
    <row r="38" spans="1:6" x14ac:dyDescent="0.25">
      <c r="A38" s="6">
        <f t="shared" si="1"/>
        <v>44805</v>
      </c>
      <c r="B38" s="30">
        <f t="shared" si="2"/>
        <v>27</v>
      </c>
      <c r="C38" s="27">
        <f t="shared" si="3"/>
        <v>7106.2049222754522</v>
      </c>
      <c r="D38" s="28">
        <f t="shared" si="4"/>
        <v>7017.9850091464386</v>
      </c>
      <c r="E38" s="28">
        <f t="shared" si="0"/>
        <v>88.219913129013449</v>
      </c>
      <c r="F38" s="29">
        <f t="shared" si="5"/>
        <v>63557.945494064326</v>
      </c>
    </row>
    <row r="39" spans="1:6" x14ac:dyDescent="0.25">
      <c r="A39" s="6">
        <f t="shared" si="1"/>
        <v>44835</v>
      </c>
      <c r="B39" s="30">
        <f t="shared" si="2"/>
        <v>28</v>
      </c>
      <c r="C39" s="27">
        <f t="shared" si="3"/>
        <v>7106.2049222754522</v>
      </c>
      <c r="D39" s="28">
        <f t="shared" si="4"/>
        <v>7026.757490407872</v>
      </c>
      <c r="E39" s="28">
        <f t="shared" si="0"/>
        <v>79.447431867580406</v>
      </c>
      <c r="F39" s="29">
        <f t="shared" si="5"/>
        <v>56531.188003656454</v>
      </c>
    </row>
    <row r="40" spans="1:6" x14ac:dyDescent="0.25">
      <c r="A40" s="6">
        <f t="shared" si="1"/>
        <v>44866</v>
      </c>
      <c r="B40" s="30">
        <f t="shared" si="2"/>
        <v>29</v>
      </c>
      <c r="C40" s="27">
        <f t="shared" si="3"/>
        <v>7106.2049222754522</v>
      </c>
      <c r="D40" s="28">
        <f t="shared" si="4"/>
        <v>7035.5409372708818</v>
      </c>
      <c r="E40" s="28">
        <f t="shared" si="0"/>
        <v>70.663985004570563</v>
      </c>
      <c r="F40" s="29">
        <f t="shared" si="5"/>
        <v>49495.647066385573</v>
      </c>
    </row>
    <row r="41" spans="1:6" x14ac:dyDescent="0.25">
      <c r="A41" s="6">
        <f t="shared" si="1"/>
        <v>44896</v>
      </c>
      <c r="B41" s="30">
        <f t="shared" si="2"/>
        <v>30</v>
      </c>
      <c r="C41" s="27">
        <f t="shared" si="3"/>
        <v>7106.2049222754522</v>
      </c>
      <c r="D41" s="28">
        <f t="shared" si="4"/>
        <v>7044.3353634424702</v>
      </c>
      <c r="E41" s="28">
        <f t="shared" si="0"/>
        <v>61.869558832981966</v>
      </c>
      <c r="F41" s="29">
        <f t="shared" si="5"/>
        <v>42451.311702943101</v>
      </c>
    </row>
    <row r="42" spans="1:6" x14ac:dyDescent="0.25">
      <c r="A42" s="6">
        <f t="shared" si="1"/>
        <v>44927</v>
      </c>
      <c r="B42" s="30">
        <f t="shared" si="2"/>
        <v>31</v>
      </c>
      <c r="C42" s="27">
        <f t="shared" si="3"/>
        <v>7106.2049222754522</v>
      </c>
      <c r="D42" s="28">
        <f t="shared" si="4"/>
        <v>7053.140782646773</v>
      </c>
      <c r="E42" s="28">
        <f t="shared" si="0"/>
        <v>53.064139628678873</v>
      </c>
      <c r="F42" s="29">
        <f t="shared" si="5"/>
        <v>35398.170920296325</v>
      </c>
    </row>
    <row r="43" spans="1:6" x14ac:dyDescent="0.25">
      <c r="A43" s="6">
        <f t="shared" si="1"/>
        <v>44958</v>
      </c>
      <c r="B43" s="30">
        <f t="shared" si="2"/>
        <v>32</v>
      </c>
      <c r="C43" s="27">
        <f t="shared" si="3"/>
        <v>7106.2049222754522</v>
      </c>
      <c r="D43" s="28">
        <f t="shared" si="4"/>
        <v>7061.9572086250819</v>
      </c>
      <c r="E43" s="28">
        <f t="shared" si="0"/>
        <v>44.2477136503704</v>
      </c>
      <c r="F43" s="29">
        <f t="shared" si="5"/>
        <v>28336.213711671244</v>
      </c>
    </row>
    <row r="44" spans="1:6" x14ac:dyDescent="0.25">
      <c r="A44" s="6">
        <f t="shared" si="1"/>
        <v>44986</v>
      </c>
      <c r="B44" s="30">
        <f t="shared" si="2"/>
        <v>33</v>
      </c>
      <c r="C44" s="27">
        <f t="shared" si="3"/>
        <v>7106.2049222754522</v>
      </c>
      <c r="D44" s="28">
        <f t="shared" si="4"/>
        <v>7070.7846551358634</v>
      </c>
      <c r="E44" s="28">
        <f t="shared" si="0"/>
        <v>35.42026713958905</v>
      </c>
      <c r="F44" s="29">
        <f t="shared" si="5"/>
        <v>21265.42905653538</v>
      </c>
    </row>
    <row r="45" spans="1:6" x14ac:dyDescent="0.25">
      <c r="A45" s="6">
        <f t="shared" si="1"/>
        <v>45017</v>
      </c>
      <c r="B45" s="30">
        <f t="shared" si="2"/>
        <v>34</v>
      </c>
      <c r="C45" s="27">
        <f t="shared" si="3"/>
        <v>7106.2049222754522</v>
      </c>
      <c r="D45" s="28">
        <f t="shared" si="4"/>
        <v>7079.6231359547828</v>
      </c>
      <c r="E45" s="28">
        <f t="shared" si="0"/>
        <v>26.581786320669224</v>
      </c>
      <c r="F45" s="29">
        <f t="shared" si="5"/>
        <v>14185.805920580598</v>
      </c>
    </row>
    <row r="46" spans="1:6" x14ac:dyDescent="0.25">
      <c r="A46" s="6">
        <f t="shared" si="1"/>
        <v>45047</v>
      </c>
      <c r="B46" s="30">
        <f t="shared" si="2"/>
        <v>35</v>
      </c>
      <c r="C46" s="27">
        <f t="shared" si="3"/>
        <v>7106.2049222754522</v>
      </c>
      <c r="D46" s="28">
        <f t="shared" si="4"/>
        <v>7088.4726648747264</v>
      </c>
      <c r="E46" s="28">
        <f t="shared" si="0"/>
        <v>17.732257400725747</v>
      </c>
      <c r="F46" s="29">
        <f t="shared" si="5"/>
        <v>7097.333255705872</v>
      </c>
    </row>
    <row r="47" spans="1:6" x14ac:dyDescent="0.25">
      <c r="A47" s="6">
        <f t="shared" si="1"/>
        <v>45078</v>
      </c>
      <c r="B47" s="30">
        <f t="shared" si="2"/>
        <v>36</v>
      </c>
      <c r="C47" s="27">
        <f t="shared" si="3"/>
        <v>7106.2049222754522</v>
      </c>
      <c r="D47" s="28">
        <f t="shared" si="4"/>
        <v>7097.3332557058202</v>
      </c>
      <c r="E47" s="28">
        <f t="shared" si="0"/>
        <v>8.8716665696323407</v>
      </c>
      <c r="F47" s="29">
        <f t="shared" si="5"/>
        <v>5.184119800105691E-11</v>
      </c>
    </row>
    <row r="48" spans="1:6" x14ac:dyDescent="0.25">
      <c r="A48" s="6">
        <f t="shared" si="1"/>
        <v>45108</v>
      </c>
      <c r="B48" s="30">
        <f t="shared" si="2"/>
        <v>37</v>
      </c>
      <c r="C48" s="27">
        <f t="shared" si="3"/>
        <v>7106.2049222754522</v>
      </c>
      <c r="D48" s="28">
        <f t="shared" si="4"/>
        <v>7106.2049222754522</v>
      </c>
      <c r="E48" s="28">
        <f t="shared" si="0"/>
        <v>6.4801497501321131E-14</v>
      </c>
      <c r="F48" s="29">
        <f t="shared" si="5"/>
        <v>-7106.2049222754003</v>
      </c>
    </row>
    <row r="49" spans="1:6" x14ac:dyDescent="0.25">
      <c r="A49" s="6">
        <f t="shared" si="1"/>
        <v>45139</v>
      </c>
      <c r="B49" s="30">
        <f t="shared" si="2"/>
        <v>38</v>
      </c>
      <c r="C49" s="27">
        <f t="shared" si="3"/>
        <v>7106.2049222754522</v>
      </c>
      <c r="D49" s="28">
        <f t="shared" si="4"/>
        <v>7115.0876784282964</v>
      </c>
      <c r="E49" s="28">
        <f t="shared" si="0"/>
        <v>-8.8827561528442498</v>
      </c>
      <c r="F49" s="29">
        <f t="shared" si="5"/>
        <v>-14221.292600703697</v>
      </c>
    </row>
    <row r="50" spans="1:6" x14ac:dyDescent="0.25">
      <c r="A50" s="6">
        <f t="shared" si="1"/>
        <v>45170</v>
      </c>
      <c r="B50" s="30">
        <f t="shared" si="2"/>
        <v>39</v>
      </c>
      <c r="C50" s="27">
        <f t="shared" si="3"/>
        <v>7106.2049222754522</v>
      </c>
      <c r="D50" s="28">
        <f t="shared" si="4"/>
        <v>7123.9815380263317</v>
      </c>
      <c r="E50" s="28">
        <f t="shared" si="0"/>
        <v>-17.776615750879621</v>
      </c>
      <c r="F50" s="29">
        <f t="shared" si="5"/>
        <v>-21345.274138730027</v>
      </c>
    </row>
    <row r="51" spans="1:6" x14ac:dyDescent="0.25">
      <c r="A51" s="6">
        <f t="shared" si="1"/>
        <v>45200</v>
      </c>
      <c r="B51" s="30">
        <f t="shared" si="2"/>
        <v>40</v>
      </c>
      <c r="C51" s="27">
        <f t="shared" si="3"/>
        <v>7106.2049222754522</v>
      </c>
      <c r="D51" s="28">
        <f t="shared" si="4"/>
        <v>7132.8865149488647</v>
      </c>
      <c r="E51" s="28">
        <f t="shared" si="0"/>
        <v>-26.681592673412535</v>
      </c>
      <c r="F51" s="29">
        <f t="shared" si="5"/>
        <v>-28478.16065367889</v>
      </c>
    </row>
    <row r="52" spans="1:6" x14ac:dyDescent="0.25">
      <c r="A52" s="6">
        <f t="shared" si="1"/>
        <v>45231</v>
      </c>
      <c r="B52" s="30">
        <f t="shared" si="2"/>
        <v>41</v>
      </c>
      <c r="C52" s="27">
        <f t="shared" si="3"/>
        <v>7106.2049222754522</v>
      </c>
      <c r="D52" s="28">
        <f t="shared" si="4"/>
        <v>7141.8026230925507</v>
      </c>
      <c r="E52" s="28">
        <f t="shared" si="0"/>
        <v>-35.597700817098612</v>
      </c>
      <c r="F52" s="29">
        <f t="shared" si="5"/>
        <v>-35619.963276771443</v>
      </c>
    </row>
    <row r="53" spans="1:6" x14ac:dyDescent="0.25">
      <c r="A53" s="6">
        <f t="shared" si="1"/>
        <v>45261</v>
      </c>
      <c r="B53" s="30">
        <f t="shared" si="2"/>
        <v>42</v>
      </c>
      <c r="C53" s="27">
        <f t="shared" si="3"/>
        <v>7106.2049222754522</v>
      </c>
      <c r="D53" s="28">
        <f t="shared" si="4"/>
        <v>7150.7298763714161</v>
      </c>
      <c r="E53" s="28">
        <f t="shared" si="0"/>
        <v>-44.524954095964297</v>
      </c>
      <c r="F53" s="29">
        <f t="shared" si="5"/>
        <v>-42770.693153142856</v>
      </c>
    </row>
    <row r="54" spans="1:6" x14ac:dyDescent="0.25">
      <c r="A54" s="6">
        <f t="shared" si="1"/>
        <v>45292</v>
      </c>
      <c r="B54" s="30">
        <f t="shared" si="2"/>
        <v>43</v>
      </c>
      <c r="C54" s="27">
        <f t="shared" si="3"/>
        <v>7106.2049222754522</v>
      </c>
      <c r="D54" s="28">
        <f t="shared" si="4"/>
        <v>7159.6682887168809</v>
      </c>
      <c r="E54" s="28">
        <f t="shared" si="0"/>
        <v>-53.463366441428569</v>
      </c>
      <c r="F54" s="29">
        <f t="shared" si="5"/>
        <v>-49930.361441859735</v>
      </c>
    </row>
    <row r="55" spans="1:6" x14ac:dyDescent="0.25">
      <c r="A55" s="6">
        <f t="shared" si="1"/>
        <v>45323</v>
      </c>
      <c r="B55" s="30">
        <f t="shared" si="2"/>
        <v>44</v>
      </c>
      <c r="C55" s="27">
        <f t="shared" si="3"/>
        <v>7106.2049222754522</v>
      </c>
      <c r="D55" s="28">
        <f t="shared" si="4"/>
        <v>7168.6178740777768</v>
      </c>
      <c r="E55" s="28">
        <f t="shared" si="0"/>
        <v>-62.41295180232467</v>
      </c>
      <c r="F55" s="29">
        <f t="shared" si="5"/>
        <v>-57098.979315937511</v>
      </c>
    </row>
    <row r="56" spans="1:6" x14ac:dyDescent="0.25">
      <c r="A56" s="6">
        <f t="shared" si="1"/>
        <v>45352</v>
      </c>
      <c r="B56" s="30">
        <f t="shared" si="2"/>
        <v>45</v>
      </c>
      <c r="C56" s="27">
        <f t="shared" si="3"/>
        <v>7106.2049222754522</v>
      </c>
      <c r="D56" s="28">
        <f t="shared" si="4"/>
        <v>7177.5786464203738</v>
      </c>
      <c r="E56" s="28">
        <f t="shared" si="0"/>
        <v>-71.373724144921894</v>
      </c>
      <c r="F56" s="29">
        <f t="shared" si="5"/>
        <v>-64276.557962357881</v>
      </c>
    </row>
    <row r="57" spans="1:6" x14ac:dyDescent="0.25">
      <c r="A57" s="6">
        <f t="shared" si="1"/>
        <v>45383</v>
      </c>
      <c r="B57" s="30">
        <f t="shared" si="2"/>
        <v>46</v>
      </c>
      <c r="C57" s="27">
        <f t="shared" si="3"/>
        <v>7106.2049222754522</v>
      </c>
      <c r="D57" s="28">
        <f t="shared" si="4"/>
        <v>7186.5506197283994</v>
      </c>
      <c r="E57" s="28">
        <f t="shared" si="0"/>
        <v>-80.345697452947348</v>
      </c>
      <c r="F57" s="29">
        <f t="shared" si="5"/>
        <v>-71463.108582086279</v>
      </c>
    </row>
    <row r="58" spans="1:6" x14ac:dyDescent="0.25">
      <c r="A58" s="6">
        <f t="shared" si="1"/>
        <v>45413</v>
      </c>
      <c r="B58" s="30">
        <f t="shared" si="2"/>
        <v>47</v>
      </c>
      <c r="C58" s="27">
        <f t="shared" si="3"/>
        <v>7106.2049222754522</v>
      </c>
      <c r="D58" s="28">
        <f t="shared" si="4"/>
        <v>7195.5338080030597</v>
      </c>
      <c r="E58" s="28">
        <f t="shared" si="0"/>
        <v>-89.32888572760784</v>
      </c>
      <c r="F58" s="29">
        <f t="shared" si="5"/>
        <v>-78658.642390089342</v>
      </c>
    </row>
    <row r="59" spans="1:6" x14ac:dyDescent="0.25">
      <c r="A59" s="6">
        <f t="shared" si="1"/>
        <v>45444</v>
      </c>
      <c r="B59" s="30">
        <f t="shared" si="2"/>
        <v>48</v>
      </c>
      <c r="C59" s="27">
        <f t="shared" si="3"/>
        <v>7106.2049222754522</v>
      </c>
      <c r="D59" s="28">
        <f t="shared" si="4"/>
        <v>7204.5282252630641</v>
      </c>
      <c r="E59" s="28">
        <f t="shared" si="0"/>
        <v>-98.323302987611669</v>
      </c>
      <c r="F59" s="29">
        <f t="shared" si="5"/>
        <v>-85863.170615352399</v>
      </c>
    </row>
    <row r="60" spans="1:6" x14ac:dyDescent="0.25">
      <c r="A60" s="6">
        <f t="shared" si="1"/>
        <v>45474</v>
      </c>
      <c r="B60" s="30">
        <f t="shared" si="2"/>
        <v>49</v>
      </c>
      <c r="C60" s="27">
        <f t="shared" si="3"/>
        <v>7106.2049222754522</v>
      </c>
      <c r="D60" s="28">
        <f t="shared" si="4"/>
        <v>7213.5338855446425</v>
      </c>
      <c r="E60" s="28">
        <f t="shared" si="0"/>
        <v>-107.32896326919048</v>
      </c>
      <c r="F60" s="29">
        <f t="shared" si="5"/>
        <v>-93076.704500897045</v>
      </c>
    </row>
    <row r="61" spans="1:6" x14ac:dyDescent="0.25">
      <c r="A61" s="6">
        <f t="shared" si="1"/>
        <v>45505</v>
      </c>
      <c r="B61" s="30">
        <f t="shared" si="2"/>
        <v>50</v>
      </c>
      <c r="C61" s="27">
        <f t="shared" si="3"/>
        <v>7106.2049222754522</v>
      </c>
      <c r="D61" s="28">
        <f t="shared" si="4"/>
        <v>7222.5508029015737</v>
      </c>
      <c r="E61" s="28">
        <f t="shared" si="0"/>
        <v>-116.3458806261213</v>
      </c>
      <c r="F61" s="29">
        <f t="shared" si="5"/>
        <v>-100299.25530379862</v>
      </c>
    </row>
    <row r="62" spans="1:6" x14ac:dyDescent="0.25">
      <c r="A62" s="6">
        <f t="shared" si="1"/>
        <v>45536</v>
      </c>
      <c r="B62" s="30">
        <f t="shared" si="2"/>
        <v>51</v>
      </c>
      <c r="C62" s="27">
        <f t="shared" si="3"/>
        <v>7106.2049222754522</v>
      </c>
      <c r="D62" s="28">
        <f t="shared" si="4"/>
        <v>7231.5789914052002</v>
      </c>
      <c r="E62" s="28">
        <f t="shared" si="0"/>
        <v>-125.37406912974826</v>
      </c>
      <c r="F62" s="29">
        <f t="shared" si="5"/>
        <v>-107530.83429520382</v>
      </c>
    </row>
    <row r="63" spans="1:6" x14ac:dyDescent="0.25">
      <c r="A63" s="6">
        <f t="shared" si="1"/>
        <v>45566</v>
      </c>
      <c r="B63" s="30">
        <f t="shared" si="2"/>
        <v>52</v>
      </c>
      <c r="C63" s="27">
        <f t="shared" si="3"/>
        <v>7106.2049222754522</v>
      </c>
      <c r="D63" s="28">
        <f t="shared" si="4"/>
        <v>7240.6184651444573</v>
      </c>
      <c r="E63" s="28">
        <f t="shared" si="0"/>
        <v>-134.41354286900477</v>
      </c>
      <c r="F63" s="29">
        <f t="shared" si="5"/>
        <v>-114771.45276034829</v>
      </c>
    </row>
    <row r="64" spans="1:6" x14ac:dyDescent="0.25">
      <c r="A64" s="6">
        <f t="shared" si="1"/>
        <v>45597</v>
      </c>
      <c r="B64" s="30">
        <f t="shared" si="2"/>
        <v>53</v>
      </c>
      <c r="C64" s="27">
        <f t="shared" si="3"/>
        <v>7106.2049222754522</v>
      </c>
      <c r="D64" s="28">
        <f t="shared" si="4"/>
        <v>7249.669238225888</v>
      </c>
      <c r="E64" s="28">
        <f t="shared" si="0"/>
        <v>-143.46431595043535</v>
      </c>
      <c r="F64" s="29">
        <f t="shared" si="5"/>
        <v>-122021.12199857418</v>
      </c>
    </row>
    <row r="65" spans="1:6" x14ac:dyDescent="0.25">
      <c r="A65" s="6">
        <f t="shared" si="1"/>
        <v>45627</v>
      </c>
      <c r="B65" s="30">
        <f t="shared" si="2"/>
        <v>54</v>
      </c>
      <c r="C65" s="27">
        <f t="shared" si="3"/>
        <v>7106.2049222754522</v>
      </c>
      <c r="D65" s="28">
        <f t="shared" si="4"/>
        <v>7258.7313247736702</v>
      </c>
      <c r="E65" s="28">
        <f t="shared" si="0"/>
        <v>-152.52640249821772</v>
      </c>
      <c r="F65" s="29">
        <f t="shared" si="5"/>
        <v>-129279.85332334785</v>
      </c>
    </row>
    <row r="66" spans="1:6" x14ac:dyDescent="0.25">
      <c r="A66" s="6">
        <f t="shared" si="1"/>
        <v>45658</v>
      </c>
      <c r="B66" s="30">
        <f t="shared" si="2"/>
        <v>55</v>
      </c>
      <c r="C66" s="27">
        <f t="shared" si="3"/>
        <v>7106.2049222754522</v>
      </c>
      <c r="D66" s="28">
        <f t="shared" si="4"/>
        <v>7267.8047389296371</v>
      </c>
      <c r="E66" s="28">
        <f t="shared" si="0"/>
        <v>-161.59981665418482</v>
      </c>
      <c r="F66" s="29">
        <f t="shared" si="5"/>
        <v>-136547.65806227748</v>
      </c>
    </row>
    <row r="67" spans="1:6" x14ac:dyDescent="0.25">
      <c r="A67" s="6">
        <f t="shared" si="1"/>
        <v>45689</v>
      </c>
      <c r="B67" s="30">
        <f t="shared" si="2"/>
        <v>56</v>
      </c>
      <c r="C67" s="27">
        <f t="shared" si="3"/>
        <v>7106.2049222754522</v>
      </c>
      <c r="D67" s="28">
        <f t="shared" si="4"/>
        <v>7276.8894948532989</v>
      </c>
      <c r="E67" s="28">
        <f t="shared" si="0"/>
        <v>-170.68457257784686</v>
      </c>
      <c r="F67" s="29">
        <f t="shared" si="5"/>
        <v>-143824.54755713078</v>
      </c>
    </row>
    <row r="68" spans="1:6" x14ac:dyDescent="0.25">
      <c r="A68" s="6">
        <f t="shared" si="1"/>
        <v>45717</v>
      </c>
      <c r="B68" s="30">
        <f t="shared" si="2"/>
        <v>57</v>
      </c>
      <c r="C68" s="27">
        <f t="shared" si="3"/>
        <v>7106.2049222754522</v>
      </c>
      <c r="D68" s="28">
        <f t="shared" si="4"/>
        <v>7285.9856067218652</v>
      </c>
      <c r="E68" s="28">
        <f t="shared" si="0"/>
        <v>-179.78068444641346</v>
      </c>
      <c r="F68" s="29">
        <f t="shared" si="5"/>
        <v>-151110.53316385264</v>
      </c>
    </row>
    <row r="69" spans="1:6" x14ac:dyDescent="0.25">
      <c r="A69" s="6">
        <f t="shared" si="1"/>
        <v>45748</v>
      </c>
      <c r="B69" s="30">
        <f t="shared" si="2"/>
        <v>58</v>
      </c>
      <c r="C69" s="27">
        <f t="shared" si="3"/>
        <v>7106.2049222754522</v>
      </c>
      <c r="D69" s="28">
        <f t="shared" si="4"/>
        <v>7295.0930887302684</v>
      </c>
      <c r="E69" s="28">
        <f t="shared" si="0"/>
        <v>-188.88816645481577</v>
      </c>
      <c r="F69" s="29">
        <f t="shared" si="5"/>
        <v>-158405.62625258291</v>
      </c>
    </row>
    <row r="70" spans="1:6" x14ac:dyDescent="0.25">
      <c r="A70" s="6">
        <f t="shared" si="1"/>
        <v>45778</v>
      </c>
      <c r="B70" s="30">
        <f t="shared" si="2"/>
        <v>59</v>
      </c>
      <c r="C70" s="27">
        <f t="shared" si="3"/>
        <v>7106.2049222754522</v>
      </c>
      <c r="D70" s="28">
        <f t="shared" si="4"/>
        <v>7304.2119550911812</v>
      </c>
      <c r="E70" s="28">
        <f t="shared" si="0"/>
        <v>-198.00703281572862</v>
      </c>
      <c r="F70" s="29">
        <f t="shared" si="5"/>
        <v>-165709.8382076741</v>
      </c>
    </row>
    <row r="71" spans="1:6" x14ac:dyDescent="0.25">
      <c r="A71" s="6">
        <f t="shared" si="1"/>
        <v>45809</v>
      </c>
      <c r="B71" s="30">
        <f t="shared" si="2"/>
        <v>60</v>
      </c>
      <c r="C71" s="27">
        <f t="shared" si="3"/>
        <v>7106.2049222754522</v>
      </c>
      <c r="D71" s="28">
        <f t="shared" si="4"/>
        <v>7313.3422200350451</v>
      </c>
      <c r="E71" s="28">
        <f t="shared" si="0"/>
        <v>-207.1372977595926</v>
      </c>
      <c r="F71" s="29">
        <f t="shared" si="5"/>
        <v>-173023.18042770913</v>
      </c>
    </row>
    <row r="72" spans="1:6" x14ac:dyDescent="0.25">
      <c r="A72" s="6">
        <f t="shared" si="1"/>
        <v>45839</v>
      </c>
      <c r="B72" s="30">
        <f t="shared" si="2"/>
        <v>61</v>
      </c>
      <c r="C72" s="27">
        <f t="shared" si="3"/>
        <v>7106.2049222754522</v>
      </c>
      <c r="D72" s="28">
        <f t="shared" si="4"/>
        <v>7322.4838978100888</v>
      </c>
      <c r="E72" s="28">
        <f t="shared" si="0"/>
        <v>-216.2789755346364</v>
      </c>
      <c r="F72" s="29">
        <f t="shared" si="5"/>
        <v>-180345.66432551923</v>
      </c>
    </row>
    <row r="73" spans="1:6" x14ac:dyDescent="0.25">
      <c r="A73" s="6">
        <f t="shared" si="1"/>
        <v>45870</v>
      </c>
      <c r="B73" s="30">
        <f t="shared" si="2"/>
        <v>62</v>
      </c>
      <c r="C73" s="27">
        <f t="shared" si="3"/>
        <v>7106.2049222754522</v>
      </c>
      <c r="D73" s="28">
        <f t="shared" si="4"/>
        <v>7331.6370026823515</v>
      </c>
      <c r="E73" s="28">
        <f t="shared" si="0"/>
        <v>-225.43208040689902</v>
      </c>
      <c r="F73" s="29">
        <f t="shared" si="5"/>
        <v>-187677.30132820157</v>
      </c>
    </row>
    <row r="74" spans="1:6" x14ac:dyDescent="0.25">
      <c r="A74" s="6">
        <f t="shared" si="1"/>
        <v>45901</v>
      </c>
      <c r="B74" s="30">
        <f t="shared" si="2"/>
        <v>63</v>
      </c>
      <c r="C74" s="27">
        <f t="shared" si="3"/>
        <v>7106.2049222754522</v>
      </c>
      <c r="D74" s="28">
        <f t="shared" si="4"/>
        <v>7340.801548935704</v>
      </c>
      <c r="E74" s="28">
        <f t="shared" si="0"/>
        <v>-234.59662666025199</v>
      </c>
      <c r="F74" s="29">
        <f t="shared" si="5"/>
        <v>-195018.10287713728</v>
      </c>
    </row>
    <row r="75" spans="1:6" x14ac:dyDescent="0.25">
      <c r="A75" s="6">
        <f t="shared" si="1"/>
        <v>45931</v>
      </c>
      <c r="B75" s="30">
        <f t="shared" si="2"/>
        <v>64</v>
      </c>
      <c r="C75" s="27">
        <f t="shared" si="3"/>
        <v>7106.2049222754522</v>
      </c>
      <c r="D75" s="28">
        <f t="shared" si="4"/>
        <v>7349.977550871874</v>
      </c>
      <c r="E75" s="28">
        <f t="shared" si="0"/>
        <v>-243.77262859642158</v>
      </c>
      <c r="F75" s="29">
        <f t="shared" si="5"/>
        <v>-202368.08042800915</v>
      </c>
    </row>
    <row r="76" spans="1:6" x14ac:dyDescent="0.25">
      <c r="A76" s="6">
        <f t="shared" si="1"/>
        <v>45962</v>
      </c>
      <c r="B76" s="30">
        <f t="shared" si="2"/>
        <v>65</v>
      </c>
      <c r="C76" s="27">
        <f t="shared" si="3"/>
        <v>7106.2049222754522</v>
      </c>
      <c r="D76" s="28">
        <f t="shared" si="4"/>
        <v>7359.1650228104636</v>
      </c>
      <c r="E76" s="28">
        <f t="shared" ref="E76:E109" si="6">F75*$C$4/12</f>
        <v>-252.96010053501143</v>
      </c>
      <c r="F76" s="29">
        <f t="shared" ref="F76:F109" si="7">+F75-D76</f>
        <v>-209727.24545081961</v>
      </c>
    </row>
    <row r="77" spans="1:6" x14ac:dyDescent="0.25">
      <c r="A77" s="6">
        <f t="shared" ref="A77:A140" si="8">EDATE(A76,1)</f>
        <v>45992</v>
      </c>
      <c r="B77" s="30">
        <f t="shared" ref="B77:B140" si="9">+B76+1</f>
        <v>66</v>
      </c>
      <c r="C77" s="27">
        <f t="shared" ref="C77:C131" si="10">$C$7</f>
        <v>7106.2049222754522</v>
      </c>
      <c r="D77" s="28">
        <f t="shared" ref="D77:D109" si="11">+C77-E77</f>
        <v>7368.3639790889765</v>
      </c>
      <c r="E77" s="28">
        <f t="shared" si="6"/>
        <v>-262.1590568135245</v>
      </c>
      <c r="F77" s="29">
        <f t="shared" si="7"/>
        <v>-217095.6094299086</v>
      </c>
    </row>
    <row r="78" spans="1:6" x14ac:dyDescent="0.25">
      <c r="A78" s="6">
        <f t="shared" si="8"/>
        <v>46023</v>
      </c>
      <c r="B78" s="30">
        <f t="shared" si="9"/>
        <v>67</v>
      </c>
      <c r="C78" s="27">
        <f t="shared" si="10"/>
        <v>7106.2049222754522</v>
      </c>
      <c r="D78" s="28">
        <f t="shared" si="11"/>
        <v>7377.574434062838</v>
      </c>
      <c r="E78" s="28">
        <f t="shared" si="6"/>
        <v>-271.36951178738576</v>
      </c>
      <c r="F78" s="29">
        <f t="shared" si="7"/>
        <v>-224473.18386397144</v>
      </c>
    </row>
    <row r="79" spans="1:6" x14ac:dyDescent="0.25">
      <c r="A79" s="6">
        <f t="shared" si="8"/>
        <v>46054</v>
      </c>
      <c r="B79" s="30">
        <f t="shared" si="9"/>
        <v>68</v>
      </c>
      <c r="C79" s="27">
        <f t="shared" si="10"/>
        <v>7106.2049222754522</v>
      </c>
      <c r="D79" s="28">
        <f t="shared" si="11"/>
        <v>7386.7964021054167</v>
      </c>
      <c r="E79" s="28">
        <f t="shared" si="6"/>
        <v>-280.59147982996427</v>
      </c>
      <c r="F79" s="29">
        <f t="shared" si="7"/>
        <v>-231859.98026607686</v>
      </c>
    </row>
    <row r="80" spans="1:6" x14ac:dyDescent="0.25">
      <c r="A80" s="6">
        <f t="shared" si="8"/>
        <v>46082</v>
      </c>
      <c r="B80" s="30">
        <f t="shared" si="9"/>
        <v>69</v>
      </c>
      <c r="C80" s="27">
        <f t="shared" si="10"/>
        <v>7106.2049222754522</v>
      </c>
      <c r="D80" s="28">
        <f t="shared" si="11"/>
        <v>7396.0298976080485</v>
      </c>
      <c r="E80" s="28">
        <f t="shared" si="6"/>
        <v>-289.82497533259607</v>
      </c>
      <c r="F80" s="29">
        <f t="shared" si="7"/>
        <v>-239256.0101636849</v>
      </c>
    </row>
    <row r="81" spans="1:6" x14ac:dyDescent="0.25">
      <c r="A81" s="6">
        <f t="shared" si="8"/>
        <v>46113</v>
      </c>
      <c r="B81" s="30">
        <f t="shared" si="9"/>
        <v>70</v>
      </c>
      <c r="C81" s="27">
        <f t="shared" si="10"/>
        <v>7106.2049222754522</v>
      </c>
      <c r="D81" s="28">
        <f t="shared" si="11"/>
        <v>7405.2749349800579</v>
      </c>
      <c r="E81" s="28">
        <f t="shared" si="6"/>
        <v>-299.07001270460609</v>
      </c>
      <c r="F81" s="29">
        <f t="shared" si="7"/>
        <v>-246661.28509866496</v>
      </c>
    </row>
    <row r="82" spans="1:6" x14ac:dyDescent="0.25">
      <c r="A82" s="6">
        <f t="shared" si="8"/>
        <v>46143</v>
      </c>
      <c r="B82" s="30">
        <f t="shared" si="9"/>
        <v>71</v>
      </c>
      <c r="C82" s="27">
        <f t="shared" si="10"/>
        <v>7106.2049222754522</v>
      </c>
      <c r="D82" s="28">
        <f t="shared" si="11"/>
        <v>7414.531528648783</v>
      </c>
      <c r="E82" s="28">
        <f t="shared" si="6"/>
        <v>-308.32660637333117</v>
      </c>
      <c r="F82" s="29">
        <f t="shared" si="7"/>
        <v>-254075.81662731373</v>
      </c>
    </row>
    <row r="83" spans="1:6" x14ac:dyDescent="0.25">
      <c r="A83" s="6">
        <f t="shared" si="8"/>
        <v>46174</v>
      </c>
      <c r="B83" s="30">
        <f t="shared" si="9"/>
        <v>72</v>
      </c>
      <c r="C83" s="27">
        <f t="shared" si="10"/>
        <v>7106.2049222754522</v>
      </c>
      <c r="D83" s="28">
        <f t="shared" si="11"/>
        <v>7423.7996930595946</v>
      </c>
      <c r="E83" s="28">
        <f t="shared" si="6"/>
        <v>-317.59477078414216</v>
      </c>
      <c r="F83" s="29">
        <f t="shared" si="7"/>
        <v>-261499.61632037332</v>
      </c>
    </row>
    <row r="84" spans="1:6" x14ac:dyDescent="0.25">
      <c r="A84" s="6">
        <f t="shared" si="8"/>
        <v>46204</v>
      </c>
      <c r="B84" s="30">
        <f t="shared" si="9"/>
        <v>73</v>
      </c>
      <c r="C84" s="27">
        <f t="shared" si="10"/>
        <v>7106.2049222754522</v>
      </c>
      <c r="D84" s="28">
        <f t="shared" si="11"/>
        <v>7433.0794426759185</v>
      </c>
      <c r="E84" s="28">
        <f t="shared" si="6"/>
        <v>-326.87452040046662</v>
      </c>
      <c r="F84" s="29">
        <f t="shared" si="7"/>
        <v>-268932.69576304924</v>
      </c>
    </row>
    <row r="85" spans="1:6" x14ac:dyDescent="0.25">
      <c r="A85" s="6">
        <f t="shared" si="8"/>
        <v>46235</v>
      </c>
      <c r="B85" s="30">
        <f t="shared" si="9"/>
        <v>74</v>
      </c>
      <c r="C85" s="27">
        <f t="shared" si="10"/>
        <v>7106.2049222754522</v>
      </c>
      <c r="D85" s="28">
        <f t="shared" si="11"/>
        <v>7442.3707919792641</v>
      </c>
      <c r="E85" s="28">
        <f t="shared" si="6"/>
        <v>-336.16586970381155</v>
      </c>
      <c r="F85" s="29">
        <f t="shared" si="7"/>
        <v>-276375.06655502849</v>
      </c>
    </row>
    <row r="86" spans="1:6" x14ac:dyDescent="0.25">
      <c r="A86" s="6">
        <f t="shared" si="8"/>
        <v>46266</v>
      </c>
      <c r="B86" s="30">
        <f t="shared" si="9"/>
        <v>75</v>
      </c>
      <c r="C86" s="27">
        <f t="shared" si="10"/>
        <v>7106.2049222754522</v>
      </c>
      <c r="D86" s="28">
        <f t="shared" si="11"/>
        <v>7451.6737554692381</v>
      </c>
      <c r="E86" s="28">
        <f t="shared" si="6"/>
        <v>-345.46883319378566</v>
      </c>
      <c r="F86" s="29">
        <f t="shared" si="7"/>
        <v>-283826.74031049776</v>
      </c>
    </row>
    <row r="87" spans="1:6" x14ac:dyDescent="0.25">
      <c r="A87" s="6">
        <f t="shared" si="8"/>
        <v>46296</v>
      </c>
      <c r="B87" s="30">
        <f t="shared" si="9"/>
        <v>76</v>
      </c>
      <c r="C87" s="27">
        <f t="shared" si="10"/>
        <v>7106.2049222754522</v>
      </c>
      <c r="D87" s="28">
        <f t="shared" si="11"/>
        <v>7460.9883476635741</v>
      </c>
      <c r="E87" s="28">
        <f t="shared" si="6"/>
        <v>-354.78342538812217</v>
      </c>
      <c r="F87" s="29">
        <f t="shared" si="7"/>
        <v>-291287.72865816136</v>
      </c>
    </row>
    <row r="88" spans="1:6" x14ac:dyDescent="0.25">
      <c r="A88" s="6">
        <f t="shared" si="8"/>
        <v>46327</v>
      </c>
      <c r="B88" s="30">
        <f t="shared" si="9"/>
        <v>77</v>
      </c>
      <c r="C88" s="27">
        <f t="shared" si="10"/>
        <v>7106.2049222754522</v>
      </c>
      <c r="D88" s="28">
        <f t="shared" si="11"/>
        <v>7470.3145830981539</v>
      </c>
      <c r="E88" s="28">
        <f t="shared" si="6"/>
        <v>-364.1096608227017</v>
      </c>
      <c r="F88" s="29">
        <f t="shared" si="7"/>
        <v>-298758.04324125953</v>
      </c>
    </row>
    <row r="89" spans="1:6" x14ac:dyDescent="0.25">
      <c r="A89" s="6">
        <f t="shared" si="8"/>
        <v>46357</v>
      </c>
      <c r="B89" s="30">
        <f t="shared" si="9"/>
        <v>78</v>
      </c>
      <c r="C89" s="27">
        <f t="shared" si="10"/>
        <v>7106.2049222754522</v>
      </c>
      <c r="D89" s="28">
        <f t="shared" si="11"/>
        <v>7479.6524763270263</v>
      </c>
      <c r="E89" s="28">
        <f t="shared" si="6"/>
        <v>-373.4475540515744</v>
      </c>
      <c r="F89" s="29">
        <f t="shared" si="7"/>
        <v>-306237.69571758655</v>
      </c>
    </row>
    <row r="90" spans="1:6" x14ac:dyDescent="0.25">
      <c r="A90" s="6">
        <f t="shared" si="8"/>
        <v>46388</v>
      </c>
      <c r="B90" s="30">
        <f t="shared" si="9"/>
        <v>79</v>
      </c>
      <c r="C90" s="27">
        <f t="shared" si="10"/>
        <v>7106.2049222754522</v>
      </c>
      <c r="D90" s="28">
        <f t="shared" si="11"/>
        <v>7489.0020419224356</v>
      </c>
      <c r="E90" s="28">
        <f t="shared" si="6"/>
        <v>-382.79711964698316</v>
      </c>
      <c r="F90" s="29">
        <f t="shared" si="7"/>
        <v>-313726.69775950897</v>
      </c>
    </row>
    <row r="91" spans="1:6" x14ac:dyDescent="0.25">
      <c r="A91" s="6">
        <f t="shared" si="8"/>
        <v>46419</v>
      </c>
      <c r="B91" s="30">
        <f t="shared" si="9"/>
        <v>80</v>
      </c>
      <c r="C91" s="27">
        <f t="shared" si="10"/>
        <v>7106.2049222754522</v>
      </c>
      <c r="D91" s="28">
        <f t="shared" si="11"/>
        <v>7498.3632944748388</v>
      </c>
      <c r="E91" s="28">
        <f t="shared" si="6"/>
        <v>-392.15837219938618</v>
      </c>
      <c r="F91" s="29">
        <f t="shared" si="7"/>
        <v>-321225.06105398381</v>
      </c>
    </row>
    <row r="92" spans="1:6" x14ac:dyDescent="0.25">
      <c r="A92" s="6">
        <f t="shared" si="8"/>
        <v>46447</v>
      </c>
      <c r="B92" s="30">
        <f t="shared" si="9"/>
        <v>81</v>
      </c>
      <c r="C92" s="27">
        <f t="shared" si="10"/>
        <v>7106.2049222754522</v>
      </c>
      <c r="D92" s="28">
        <f t="shared" si="11"/>
        <v>7507.7362485929316</v>
      </c>
      <c r="E92" s="28">
        <f t="shared" si="6"/>
        <v>-401.5313263174798</v>
      </c>
      <c r="F92" s="29">
        <f t="shared" si="7"/>
        <v>-328732.79730257671</v>
      </c>
    </row>
    <row r="93" spans="1:6" x14ac:dyDescent="0.25">
      <c r="A93" s="6">
        <f t="shared" si="8"/>
        <v>46478</v>
      </c>
      <c r="B93" s="30">
        <f t="shared" si="9"/>
        <v>82</v>
      </c>
      <c r="C93" s="27">
        <f t="shared" si="10"/>
        <v>7106.2049222754522</v>
      </c>
      <c r="D93" s="28">
        <f t="shared" si="11"/>
        <v>7517.1209189036726</v>
      </c>
      <c r="E93" s="28">
        <f t="shared" si="6"/>
        <v>-410.91599662822091</v>
      </c>
      <c r="F93" s="29">
        <f t="shared" si="7"/>
        <v>-336249.91822148039</v>
      </c>
    </row>
    <row r="94" spans="1:6" x14ac:dyDescent="0.25">
      <c r="A94" s="6">
        <f t="shared" si="8"/>
        <v>46508</v>
      </c>
      <c r="B94" s="30">
        <f t="shared" si="9"/>
        <v>83</v>
      </c>
      <c r="C94" s="27">
        <f t="shared" si="10"/>
        <v>7106.2049222754522</v>
      </c>
      <c r="D94" s="28">
        <f t="shared" si="11"/>
        <v>7526.5173200523022</v>
      </c>
      <c r="E94" s="28">
        <f t="shared" si="6"/>
        <v>-420.3123977768505</v>
      </c>
      <c r="F94" s="29">
        <f t="shared" si="7"/>
        <v>-343776.4355415327</v>
      </c>
    </row>
    <row r="95" spans="1:6" x14ac:dyDescent="0.25">
      <c r="A95" s="6">
        <f t="shared" si="8"/>
        <v>46539</v>
      </c>
      <c r="B95" s="30">
        <f t="shared" si="9"/>
        <v>84</v>
      </c>
      <c r="C95" s="27">
        <f t="shared" si="10"/>
        <v>7106.2049222754522</v>
      </c>
      <c r="D95" s="28">
        <f t="shared" si="11"/>
        <v>7535.9254667023679</v>
      </c>
      <c r="E95" s="28">
        <f t="shared" si="6"/>
        <v>-429.72054442691586</v>
      </c>
      <c r="F95" s="29">
        <f t="shared" si="7"/>
        <v>-351312.36100823508</v>
      </c>
    </row>
    <row r="96" spans="1:6" x14ac:dyDescent="0.25">
      <c r="A96" s="6">
        <f t="shared" si="8"/>
        <v>46569</v>
      </c>
      <c r="B96" s="30">
        <f t="shared" si="9"/>
        <v>85</v>
      </c>
      <c r="C96" s="27">
        <f t="shared" si="10"/>
        <v>7106.2049222754522</v>
      </c>
      <c r="D96" s="28">
        <f t="shared" si="11"/>
        <v>7545.3453735357461</v>
      </c>
      <c r="E96" s="28">
        <f t="shared" si="6"/>
        <v>-439.14045126029379</v>
      </c>
      <c r="F96" s="29">
        <f t="shared" si="7"/>
        <v>-358857.70638177084</v>
      </c>
    </row>
    <row r="97" spans="1:6" x14ac:dyDescent="0.25">
      <c r="A97" s="6">
        <f t="shared" si="8"/>
        <v>46600</v>
      </c>
      <c r="B97" s="30">
        <f t="shared" si="9"/>
        <v>86</v>
      </c>
      <c r="C97" s="27">
        <f t="shared" si="10"/>
        <v>7106.2049222754522</v>
      </c>
      <c r="D97" s="28">
        <f t="shared" si="11"/>
        <v>7554.7770552526654</v>
      </c>
      <c r="E97" s="28">
        <f t="shared" si="6"/>
        <v>-448.57213297721358</v>
      </c>
      <c r="F97" s="29">
        <f t="shared" si="7"/>
        <v>-366412.48343702353</v>
      </c>
    </row>
    <row r="98" spans="1:6" x14ac:dyDescent="0.25">
      <c r="A98" s="6">
        <f t="shared" si="8"/>
        <v>46631</v>
      </c>
      <c r="B98" s="30">
        <f t="shared" si="9"/>
        <v>87</v>
      </c>
      <c r="C98" s="27">
        <f t="shared" si="10"/>
        <v>7106.2049222754522</v>
      </c>
      <c r="D98" s="28">
        <f t="shared" si="11"/>
        <v>7564.2205265717312</v>
      </c>
      <c r="E98" s="28">
        <f t="shared" si="6"/>
        <v>-458.01560429627943</v>
      </c>
      <c r="F98" s="29">
        <f t="shared" si="7"/>
        <v>-373976.70396359527</v>
      </c>
    </row>
    <row r="99" spans="1:6" x14ac:dyDescent="0.25">
      <c r="A99" s="6">
        <f t="shared" si="8"/>
        <v>46661</v>
      </c>
      <c r="B99" s="30">
        <f t="shared" si="9"/>
        <v>88</v>
      </c>
      <c r="C99" s="27">
        <f t="shared" si="10"/>
        <v>7106.2049222754522</v>
      </c>
      <c r="D99" s="28">
        <f t="shared" si="11"/>
        <v>7573.6758022299464</v>
      </c>
      <c r="E99" s="28">
        <f t="shared" si="6"/>
        <v>-467.47087995449402</v>
      </c>
      <c r="F99" s="29">
        <f t="shared" si="7"/>
        <v>-381550.37976582523</v>
      </c>
    </row>
    <row r="100" spans="1:6" x14ac:dyDescent="0.25">
      <c r="A100" s="6">
        <f t="shared" si="8"/>
        <v>46692</v>
      </c>
      <c r="B100" s="30">
        <f t="shared" si="9"/>
        <v>89</v>
      </c>
      <c r="C100" s="27">
        <f t="shared" si="10"/>
        <v>7106.2049222754522</v>
      </c>
      <c r="D100" s="28">
        <f t="shared" si="11"/>
        <v>7583.1428969827339</v>
      </c>
      <c r="E100" s="28">
        <f t="shared" si="6"/>
        <v>-476.93797470728151</v>
      </c>
      <c r="F100" s="29">
        <f t="shared" si="7"/>
        <v>-389133.52266280795</v>
      </c>
    </row>
    <row r="101" spans="1:6" x14ac:dyDescent="0.25">
      <c r="A101" s="6">
        <f t="shared" si="8"/>
        <v>46722</v>
      </c>
      <c r="B101" s="30">
        <f t="shared" si="9"/>
        <v>90</v>
      </c>
      <c r="C101" s="27">
        <f t="shared" si="10"/>
        <v>7106.2049222754522</v>
      </c>
      <c r="D101" s="28">
        <f t="shared" si="11"/>
        <v>7592.621825603962</v>
      </c>
      <c r="E101" s="28">
        <f t="shared" si="6"/>
        <v>-486.41690332850993</v>
      </c>
      <c r="F101" s="29">
        <f t="shared" si="7"/>
        <v>-396726.1444884119</v>
      </c>
    </row>
    <row r="102" spans="1:6" x14ac:dyDescent="0.25">
      <c r="A102" s="6">
        <f t="shared" si="8"/>
        <v>46753</v>
      </c>
      <c r="B102" s="30">
        <f t="shared" si="9"/>
        <v>91</v>
      </c>
      <c r="C102" s="27">
        <f t="shared" si="10"/>
        <v>7106.2049222754522</v>
      </c>
      <c r="D102" s="28">
        <f t="shared" si="11"/>
        <v>7602.1126028859671</v>
      </c>
      <c r="E102" s="28">
        <f t="shared" si="6"/>
        <v>-495.90768061051489</v>
      </c>
      <c r="F102" s="29">
        <f t="shared" si="7"/>
        <v>-404328.25709129788</v>
      </c>
    </row>
    <row r="103" spans="1:6" x14ac:dyDescent="0.25">
      <c r="A103" s="6">
        <f t="shared" si="8"/>
        <v>46784</v>
      </c>
      <c r="B103" s="30">
        <f t="shared" si="9"/>
        <v>92</v>
      </c>
      <c r="C103" s="27">
        <f t="shared" si="10"/>
        <v>7106.2049222754522</v>
      </c>
      <c r="D103" s="28">
        <f t="shared" si="11"/>
        <v>7611.6152436395741</v>
      </c>
      <c r="E103" s="28">
        <f t="shared" si="6"/>
        <v>-505.41032136412235</v>
      </c>
      <c r="F103" s="29">
        <f t="shared" si="7"/>
        <v>-411939.87233493745</v>
      </c>
    </row>
    <row r="104" spans="1:6" x14ac:dyDescent="0.25">
      <c r="A104" s="6">
        <f t="shared" si="8"/>
        <v>46813</v>
      </c>
      <c r="B104" s="30">
        <f t="shared" si="9"/>
        <v>93</v>
      </c>
      <c r="C104" s="27">
        <f t="shared" si="10"/>
        <v>7106.2049222754522</v>
      </c>
      <c r="D104" s="28">
        <f t="shared" si="11"/>
        <v>7621.1297626941241</v>
      </c>
      <c r="E104" s="28">
        <f t="shared" si="6"/>
        <v>-514.92484041867181</v>
      </c>
      <c r="F104" s="29">
        <f t="shared" si="7"/>
        <v>-419561.00209763157</v>
      </c>
    </row>
    <row r="105" spans="1:6" x14ac:dyDescent="0.25">
      <c r="A105" s="6">
        <f t="shared" si="8"/>
        <v>46844</v>
      </c>
      <c r="B105" s="30">
        <f t="shared" si="9"/>
        <v>94</v>
      </c>
      <c r="C105" s="27">
        <f t="shared" si="10"/>
        <v>7106.2049222754522</v>
      </c>
      <c r="D105" s="28">
        <f t="shared" si="11"/>
        <v>7630.6561748974918</v>
      </c>
      <c r="E105" s="28">
        <f t="shared" si="6"/>
        <v>-524.45125262203942</v>
      </c>
      <c r="F105" s="29">
        <f t="shared" si="7"/>
        <v>-427191.65827252908</v>
      </c>
    </row>
    <row r="106" spans="1:6" x14ac:dyDescent="0.25">
      <c r="A106" s="6">
        <f t="shared" si="8"/>
        <v>46874</v>
      </c>
      <c r="B106" s="30">
        <f t="shared" si="9"/>
        <v>95</v>
      </c>
      <c r="C106" s="27">
        <f t="shared" si="10"/>
        <v>7106.2049222754522</v>
      </c>
      <c r="D106" s="28">
        <f t="shared" si="11"/>
        <v>7640.1944951161131</v>
      </c>
      <c r="E106" s="28">
        <f t="shared" si="6"/>
        <v>-533.98957284066125</v>
      </c>
      <c r="F106" s="29">
        <f t="shared" si="7"/>
        <v>-434831.85276764521</v>
      </c>
    </row>
    <row r="107" spans="1:6" x14ac:dyDescent="0.25">
      <c r="A107" s="6">
        <f t="shared" si="8"/>
        <v>46905</v>
      </c>
      <c r="B107" s="30">
        <f t="shared" si="9"/>
        <v>96</v>
      </c>
      <c r="C107" s="27">
        <f t="shared" si="10"/>
        <v>7106.2049222754522</v>
      </c>
      <c r="D107" s="28">
        <f t="shared" si="11"/>
        <v>7649.7447382350083</v>
      </c>
      <c r="E107" s="28">
        <f t="shared" si="6"/>
        <v>-543.53981595955645</v>
      </c>
      <c r="F107" s="29">
        <f t="shared" si="7"/>
        <v>-442481.59750588023</v>
      </c>
    </row>
    <row r="108" spans="1:6" x14ac:dyDescent="0.25">
      <c r="A108" s="6">
        <f t="shared" si="8"/>
        <v>46935</v>
      </c>
      <c r="B108" s="30">
        <f t="shared" si="9"/>
        <v>97</v>
      </c>
      <c r="C108" s="27">
        <f t="shared" si="10"/>
        <v>7106.2049222754522</v>
      </c>
      <c r="D108" s="28">
        <f t="shared" si="11"/>
        <v>7659.3069191578024</v>
      </c>
      <c r="E108" s="28">
        <f t="shared" si="6"/>
        <v>-553.10199688235025</v>
      </c>
      <c r="F108" s="29">
        <f t="shared" si="7"/>
        <v>-450140.90442503802</v>
      </c>
    </row>
    <row r="109" spans="1:6" x14ac:dyDescent="0.25">
      <c r="A109" s="6">
        <f t="shared" si="8"/>
        <v>46966</v>
      </c>
      <c r="B109" s="30">
        <f t="shared" si="9"/>
        <v>98</v>
      </c>
      <c r="C109" s="27">
        <f t="shared" si="10"/>
        <v>7106.2049222754522</v>
      </c>
      <c r="D109" s="28">
        <f t="shared" si="11"/>
        <v>7668.8810528067497</v>
      </c>
      <c r="E109" s="28">
        <f t="shared" si="6"/>
        <v>-562.67613053129753</v>
      </c>
      <c r="F109" s="29">
        <f t="shared" si="7"/>
        <v>-457809.78547784477</v>
      </c>
    </row>
    <row r="110" spans="1:6" x14ac:dyDescent="0.25">
      <c r="A110" s="6">
        <f t="shared" si="8"/>
        <v>46997</v>
      </c>
      <c r="B110" s="30">
        <f t="shared" si="9"/>
        <v>99</v>
      </c>
      <c r="C110" s="27">
        <f t="shared" si="10"/>
        <v>7106.2049222754522</v>
      </c>
      <c r="D110" s="28">
        <f t="shared" ref="D110:D131" si="12">+C110-E110</f>
        <v>7678.4671541227581</v>
      </c>
      <c r="E110" s="28">
        <f t="shared" ref="E110:E131" si="13">F109*$C$4/12</f>
        <v>-572.262231847306</v>
      </c>
      <c r="F110" s="29">
        <f t="shared" ref="F110:F131" si="14">+F109-D110</f>
        <v>-465488.25263196754</v>
      </c>
    </row>
    <row r="111" spans="1:6" x14ac:dyDescent="0.25">
      <c r="A111" s="6">
        <f t="shared" si="8"/>
        <v>47027</v>
      </c>
      <c r="B111" s="30">
        <f t="shared" si="9"/>
        <v>100</v>
      </c>
      <c r="C111" s="27">
        <f t="shared" si="10"/>
        <v>7106.2049222754522</v>
      </c>
      <c r="D111" s="28">
        <f t="shared" si="12"/>
        <v>7688.0652380654119</v>
      </c>
      <c r="E111" s="28">
        <f t="shared" si="13"/>
        <v>-581.86031578995937</v>
      </c>
      <c r="F111" s="29">
        <f t="shared" si="14"/>
        <v>-473176.31787003297</v>
      </c>
    </row>
    <row r="112" spans="1:6" x14ac:dyDescent="0.25">
      <c r="A112" s="6">
        <f t="shared" si="8"/>
        <v>47058</v>
      </c>
      <c r="B112" s="30">
        <f t="shared" si="9"/>
        <v>101</v>
      </c>
      <c r="C112" s="27">
        <f t="shared" si="10"/>
        <v>7106.2049222754522</v>
      </c>
      <c r="D112" s="28">
        <f t="shared" si="12"/>
        <v>7697.675319612993</v>
      </c>
      <c r="E112" s="28">
        <f t="shared" si="13"/>
        <v>-591.47039733754116</v>
      </c>
      <c r="F112" s="29">
        <f t="shared" si="14"/>
        <v>-480873.99318964599</v>
      </c>
    </row>
    <row r="113" spans="1:6" x14ac:dyDescent="0.25">
      <c r="A113" s="6">
        <f t="shared" si="8"/>
        <v>47088</v>
      </c>
      <c r="B113" s="30">
        <f t="shared" si="9"/>
        <v>102</v>
      </c>
      <c r="C113" s="27">
        <f t="shared" si="10"/>
        <v>7106.2049222754522</v>
      </c>
      <c r="D113" s="28">
        <f t="shared" si="12"/>
        <v>7707.2974137625097</v>
      </c>
      <c r="E113" s="28">
        <f t="shared" si="13"/>
        <v>-601.09249148705749</v>
      </c>
      <c r="F113" s="29">
        <f t="shared" si="14"/>
        <v>-488581.29060340847</v>
      </c>
    </row>
    <row r="114" spans="1:6" x14ac:dyDescent="0.25">
      <c r="A114" s="6">
        <f t="shared" si="8"/>
        <v>47119</v>
      </c>
      <c r="B114" s="30">
        <f t="shared" si="9"/>
        <v>103</v>
      </c>
      <c r="C114" s="27">
        <f t="shared" si="10"/>
        <v>7106.2049222754522</v>
      </c>
      <c r="D114" s="28">
        <f t="shared" si="12"/>
        <v>7716.9315355297131</v>
      </c>
      <c r="E114" s="28">
        <f t="shared" si="13"/>
        <v>-610.72661325426054</v>
      </c>
      <c r="F114" s="29">
        <f t="shared" si="14"/>
        <v>-496298.2221389382</v>
      </c>
    </row>
    <row r="115" spans="1:6" x14ac:dyDescent="0.25">
      <c r="A115" s="6">
        <f t="shared" si="8"/>
        <v>47150</v>
      </c>
      <c r="B115" s="30">
        <f t="shared" si="9"/>
        <v>104</v>
      </c>
      <c r="C115" s="27">
        <f t="shared" si="10"/>
        <v>7106.2049222754522</v>
      </c>
      <c r="D115" s="28">
        <f t="shared" si="12"/>
        <v>7726.5776999491245</v>
      </c>
      <c r="E115" s="28">
        <f t="shared" si="13"/>
        <v>-620.37277767367266</v>
      </c>
      <c r="F115" s="29">
        <f t="shared" si="14"/>
        <v>-504024.79983888735</v>
      </c>
    </row>
    <row r="116" spans="1:6" x14ac:dyDescent="0.25">
      <c r="A116" s="6">
        <f t="shared" si="8"/>
        <v>47178</v>
      </c>
      <c r="B116" s="30">
        <f t="shared" si="9"/>
        <v>105</v>
      </c>
      <c r="C116" s="27">
        <f t="shared" si="10"/>
        <v>7106.2049222754522</v>
      </c>
      <c r="D116" s="28">
        <f t="shared" si="12"/>
        <v>7736.2359220740618</v>
      </c>
      <c r="E116" s="28">
        <f t="shared" si="13"/>
        <v>-630.03099979860917</v>
      </c>
      <c r="F116" s="29">
        <f t="shared" si="14"/>
        <v>-511761.03576096141</v>
      </c>
    </row>
    <row r="117" spans="1:6" x14ac:dyDescent="0.25">
      <c r="A117" s="6">
        <f t="shared" si="8"/>
        <v>47209</v>
      </c>
      <c r="B117" s="30">
        <f t="shared" si="9"/>
        <v>106</v>
      </c>
      <c r="C117" s="27">
        <f t="shared" si="10"/>
        <v>7106.2049222754522</v>
      </c>
      <c r="D117" s="28">
        <f t="shared" si="12"/>
        <v>7745.9062169766539</v>
      </c>
      <c r="E117" s="28">
        <f t="shared" si="13"/>
        <v>-639.70129470120173</v>
      </c>
      <c r="F117" s="29">
        <f t="shared" si="14"/>
        <v>-519506.94197793806</v>
      </c>
    </row>
    <row r="118" spans="1:6" x14ac:dyDescent="0.25">
      <c r="A118" s="6">
        <f t="shared" si="8"/>
        <v>47239</v>
      </c>
      <c r="B118" s="30">
        <f t="shared" si="9"/>
        <v>107</v>
      </c>
      <c r="C118" s="27">
        <f t="shared" si="10"/>
        <v>7106.2049222754522</v>
      </c>
      <c r="D118" s="28">
        <f t="shared" si="12"/>
        <v>7755.5885997478745</v>
      </c>
      <c r="E118" s="28">
        <f t="shared" si="13"/>
        <v>-649.38367747242262</v>
      </c>
      <c r="F118" s="29">
        <f t="shared" si="14"/>
        <v>-527262.53057768592</v>
      </c>
    </row>
    <row r="119" spans="1:6" x14ac:dyDescent="0.25">
      <c r="A119" s="6">
        <f t="shared" si="8"/>
        <v>47270</v>
      </c>
      <c r="B119" s="30">
        <f t="shared" si="9"/>
        <v>108</v>
      </c>
      <c r="C119" s="27">
        <f t="shared" si="10"/>
        <v>7106.2049222754522</v>
      </c>
      <c r="D119" s="28">
        <f t="shared" si="12"/>
        <v>7765.28308549756</v>
      </c>
      <c r="E119" s="28">
        <f t="shared" si="13"/>
        <v>-659.07816322210738</v>
      </c>
      <c r="F119" s="29">
        <f t="shared" si="14"/>
        <v>-535027.81366318348</v>
      </c>
    </row>
    <row r="120" spans="1:6" x14ac:dyDescent="0.25">
      <c r="A120" s="6">
        <f t="shared" si="8"/>
        <v>47300</v>
      </c>
      <c r="B120" s="30">
        <f t="shared" si="9"/>
        <v>109</v>
      </c>
      <c r="C120" s="27">
        <f t="shared" si="10"/>
        <v>7106.2049222754522</v>
      </c>
      <c r="D120" s="28">
        <f t="shared" si="12"/>
        <v>7774.9896893544319</v>
      </c>
      <c r="E120" s="28">
        <f t="shared" si="13"/>
        <v>-668.78476707897937</v>
      </c>
      <c r="F120" s="29">
        <f t="shared" si="14"/>
        <v>-542802.80335253791</v>
      </c>
    </row>
    <row r="121" spans="1:6" x14ac:dyDescent="0.25">
      <c r="A121" s="6">
        <f t="shared" si="8"/>
        <v>47331</v>
      </c>
      <c r="B121" s="30">
        <f t="shared" si="9"/>
        <v>110</v>
      </c>
      <c r="C121" s="27">
        <f t="shared" si="10"/>
        <v>7106.2049222754522</v>
      </c>
      <c r="D121" s="28">
        <f t="shared" si="12"/>
        <v>7784.7084264661244</v>
      </c>
      <c r="E121" s="28">
        <f t="shared" si="13"/>
        <v>-678.5035041906724</v>
      </c>
      <c r="F121" s="29">
        <f t="shared" si="14"/>
        <v>-550587.51177900401</v>
      </c>
    </row>
    <row r="122" spans="1:6" x14ac:dyDescent="0.25">
      <c r="A122" s="6">
        <f t="shared" si="8"/>
        <v>47362</v>
      </c>
      <c r="B122" s="30">
        <f t="shared" si="9"/>
        <v>111</v>
      </c>
      <c r="C122" s="27">
        <f t="shared" si="10"/>
        <v>7106.2049222754522</v>
      </c>
      <c r="D122" s="28">
        <f t="shared" si="12"/>
        <v>7794.4393119992073</v>
      </c>
      <c r="E122" s="28">
        <f t="shared" si="13"/>
        <v>-688.23438972375504</v>
      </c>
      <c r="F122" s="29">
        <f t="shared" si="14"/>
        <v>-558381.95109100325</v>
      </c>
    </row>
    <row r="123" spans="1:6" x14ac:dyDescent="0.25">
      <c r="A123" s="6">
        <f t="shared" si="8"/>
        <v>47392</v>
      </c>
      <c r="B123" s="30">
        <f t="shared" si="9"/>
        <v>112</v>
      </c>
      <c r="C123" s="27">
        <f t="shared" si="10"/>
        <v>7106.2049222754522</v>
      </c>
      <c r="D123" s="28">
        <f t="shared" si="12"/>
        <v>7804.1823611392065</v>
      </c>
      <c r="E123" s="28">
        <f t="shared" si="13"/>
        <v>-697.97743886375395</v>
      </c>
      <c r="F123" s="29">
        <f t="shared" si="14"/>
        <v>-566186.13345214247</v>
      </c>
    </row>
    <row r="124" spans="1:6" x14ac:dyDescent="0.25">
      <c r="A124" s="6">
        <f t="shared" si="8"/>
        <v>47423</v>
      </c>
      <c r="B124" s="30">
        <f t="shared" si="9"/>
        <v>113</v>
      </c>
      <c r="C124" s="27">
        <f t="shared" si="10"/>
        <v>7106.2049222754522</v>
      </c>
      <c r="D124" s="28">
        <f t="shared" si="12"/>
        <v>7813.9375890906304</v>
      </c>
      <c r="E124" s="28">
        <f t="shared" si="13"/>
        <v>-707.73266681517805</v>
      </c>
      <c r="F124" s="29">
        <f t="shared" si="14"/>
        <v>-574000.07104123314</v>
      </c>
    </row>
    <row r="125" spans="1:6" x14ac:dyDescent="0.25">
      <c r="A125" s="6">
        <f t="shared" si="8"/>
        <v>47453</v>
      </c>
      <c r="B125" s="30">
        <f t="shared" si="9"/>
        <v>114</v>
      </c>
      <c r="C125" s="27">
        <f t="shared" si="10"/>
        <v>7106.2049222754522</v>
      </c>
      <c r="D125" s="28">
        <f t="shared" si="12"/>
        <v>7823.7050110769933</v>
      </c>
      <c r="E125" s="28">
        <f t="shared" si="13"/>
        <v>-717.50008880154144</v>
      </c>
      <c r="F125" s="29">
        <f t="shared" si="14"/>
        <v>-581823.77605231013</v>
      </c>
    </row>
    <row r="126" spans="1:6" x14ac:dyDescent="0.25">
      <c r="A126" s="6">
        <f t="shared" si="8"/>
        <v>47484</v>
      </c>
      <c r="B126" s="30">
        <f t="shared" si="9"/>
        <v>115</v>
      </c>
      <c r="C126" s="27">
        <f t="shared" si="10"/>
        <v>7106.2049222754522</v>
      </c>
      <c r="D126" s="28">
        <f t="shared" si="12"/>
        <v>7833.4846423408399</v>
      </c>
      <c r="E126" s="28">
        <f t="shared" si="13"/>
        <v>-727.27972006538766</v>
      </c>
      <c r="F126" s="29">
        <f t="shared" si="14"/>
        <v>-589657.26069465093</v>
      </c>
    </row>
    <row r="127" spans="1:6" x14ac:dyDescent="0.25">
      <c r="A127" s="6">
        <f t="shared" si="8"/>
        <v>47515</v>
      </c>
      <c r="B127" s="30">
        <f t="shared" si="9"/>
        <v>116</v>
      </c>
      <c r="C127" s="27">
        <f t="shared" si="10"/>
        <v>7106.2049222754522</v>
      </c>
      <c r="D127" s="28">
        <f t="shared" si="12"/>
        <v>7843.2764981437658</v>
      </c>
      <c r="E127" s="28">
        <f t="shared" si="13"/>
        <v>-737.07157586831363</v>
      </c>
      <c r="F127" s="29">
        <f t="shared" si="14"/>
        <v>-597500.53719279473</v>
      </c>
    </row>
    <row r="128" spans="1:6" x14ac:dyDescent="0.25">
      <c r="A128" s="6">
        <f t="shared" si="8"/>
        <v>47543</v>
      </c>
      <c r="B128" s="30">
        <f t="shared" si="9"/>
        <v>117</v>
      </c>
      <c r="C128" s="27">
        <f t="shared" si="10"/>
        <v>7106.2049222754522</v>
      </c>
      <c r="D128" s="28">
        <f t="shared" si="12"/>
        <v>7853.0805937664454</v>
      </c>
      <c r="E128" s="28">
        <f t="shared" si="13"/>
        <v>-746.87567149099334</v>
      </c>
      <c r="F128" s="29">
        <f t="shared" si="14"/>
        <v>-605353.61778656114</v>
      </c>
    </row>
    <row r="129" spans="1:6" x14ac:dyDescent="0.25">
      <c r="A129" s="6">
        <f t="shared" si="8"/>
        <v>47574</v>
      </c>
      <c r="B129" s="30">
        <f t="shared" si="9"/>
        <v>118</v>
      </c>
      <c r="C129" s="27">
        <f t="shared" si="10"/>
        <v>7106.2049222754522</v>
      </c>
      <c r="D129" s="28">
        <f t="shared" si="12"/>
        <v>7862.8969445086532</v>
      </c>
      <c r="E129" s="28">
        <f t="shared" si="13"/>
        <v>-756.69202223320144</v>
      </c>
      <c r="F129" s="29">
        <f t="shared" si="14"/>
        <v>-613216.51473106979</v>
      </c>
    </row>
    <row r="130" spans="1:6" x14ac:dyDescent="0.25">
      <c r="A130" s="6">
        <f t="shared" si="8"/>
        <v>47604</v>
      </c>
      <c r="B130" s="30">
        <f t="shared" si="9"/>
        <v>119</v>
      </c>
      <c r="C130" s="27">
        <f t="shared" si="10"/>
        <v>7106.2049222754522</v>
      </c>
      <c r="D130" s="28">
        <f t="shared" si="12"/>
        <v>7872.7255656892894</v>
      </c>
      <c r="E130" s="28">
        <f t="shared" si="13"/>
        <v>-766.52064341383721</v>
      </c>
      <c r="F130" s="29">
        <f t="shared" si="14"/>
        <v>-621089.24029675906</v>
      </c>
    </row>
    <row r="131" spans="1:6" x14ac:dyDescent="0.25">
      <c r="A131" s="6">
        <f t="shared" si="8"/>
        <v>47635</v>
      </c>
      <c r="B131" s="30">
        <f t="shared" si="9"/>
        <v>120</v>
      </c>
      <c r="C131" s="27">
        <f t="shared" si="10"/>
        <v>7106.2049222754522</v>
      </c>
      <c r="D131" s="28">
        <f t="shared" si="12"/>
        <v>7882.5664726464011</v>
      </c>
      <c r="E131" s="28">
        <f t="shared" si="13"/>
        <v>-776.36155037094886</v>
      </c>
      <c r="F131" s="29">
        <f t="shared" si="14"/>
        <v>-628971.80676940549</v>
      </c>
    </row>
    <row r="132" spans="1:6" x14ac:dyDescent="0.25">
      <c r="A132" s="6">
        <f t="shared" si="8"/>
        <v>47665</v>
      </c>
      <c r="B132" s="30">
        <f t="shared" si="9"/>
        <v>121</v>
      </c>
      <c r="C132" s="27"/>
      <c r="D132" s="28"/>
      <c r="E132" s="28"/>
      <c r="F132" s="29"/>
    </row>
    <row r="133" spans="1:6" x14ac:dyDescent="0.25">
      <c r="A133" s="6">
        <f t="shared" si="8"/>
        <v>47696</v>
      </c>
      <c r="B133" s="30">
        <f t="shared" si="9"/>
        <v>122</v>
      </c>
      <c r="C133" s="27"/>
      <c r="D133" s="28"/>
      <c r="E133" s="28"/>
      <c r="F133" s="29"/>
    </row>
    <row r="134" spans="1:6" x14ac:dyDescent="0.25">
      <c r="A134" s="6">
        <f t="shared" si="8"/>
        <v>47727</v>
      </c>
      <c r="B134" s="30">
        <f t="shared" si="9"/>
        <v>123</v>
      </c>
      <c r="C134" s="27"/>
      <c r="D134" s="28"/>
      <c r="E134" s="28"/>
      <c r="F134" s="29"/>
    </row>
    <row r="135" spans="1:6" x14ac:dyDescent="0.25">
      <c r="A135" s="6">
        <f t="shared" si="8"/>
        <v>47757</v>
      </c>
      <c r="B135" s="30">
        <f t="shared" si="9"/>
        <v>124</v>
      </c>
      <c r="C135" s="27"/>
      <c r="D135" s="28"/>
      <c r="E135" s="28"/>
      <c r="F135" s="29"/>
    </row>
    <row r="136" spans="1:6" x14ac:dyDescent="0.25">
      <c r="A136" s="6">
        <f t="shared" si="8"/>
        <v>47788</v>
      </c>
      <c r="B136" s="30">
        <f t="shared" si="9"/>
        <v>125</v>
      </c>
      <c r="C136" s="27"/>
      <c r="D136" s="28"/>
      <c r="E136" s="28"/>
      <c r="F136" s="29"/>
    </row>
    <row r="137" spans="1:6" x14ac:dyDescent="0.25">
      <c r="A137" s="6">
        <f t="shared" si="8"/>
        <v>47818</v>
      </c>
      <c r="B137" s="30">
        <f t="shared" si="9"/>
        <v>126</v>
      </c>
      <c r="C137" s="27"/>
      <c r="D137" s="28"/>
      <c r="E137" s="28"/>
      <c r="F137" s="29"/>
    </row>
    <row r="138" spans="1:6" x14ac:dyDescent="0.25">
      <c r="A138" s="6">
        <f t="shared" si="8"/>
        <v>47849</v>
      </c>
      <c r="B138" s="30">
        <f t="shared" si="9"/>
        <v>127</v>
      </c>
      <c r="C138" s="27"/>
      <c r="D138" s="28"/>
      <c r="E138" s="28"/>
      <c r="F138" s="29"/>
    </row>
    <row r="139" spans="1:6" x14ac:dyDescent="0.25">
      <c r="A139" s="6">
        <f t="shared" si="8"/>
        <v>47880</v>
      </c>
      <c r="B139" s="30">
        <f t="shared" si="9"/>
        <v>128</v>
      </c>
      <c r="C139" s="27"/>
      <c r="D139" s="28"/>
      <c r="E139" s="28"/>
      <c r="F139" s="29"/>
    </row>
    <row r="140" spans="1:6" x14ac:dyDescent="0.25">
      <c r="A140" s="6">
        <f t="shared" si="8"/>
        <v>47908</v>
      </c>
      <c r="B140" s="30">
        <f t="shared" si="9"/>
        <v>129</v>
      </c>
      <c r="C140" s="27"/>
      <c r="D140" s="28"/>
      <c r="E140" s="28"/>
      <c r="F140" s="29"/>
    </row>
    <row r="141" spans="1:6" x14ac:dyDescent="0.25">
      <c r="A141" s="6">
        <f t="shared" ref="A141:A204" si="15">EDATE(A140,1)</f>
        <v>47939</v>
      </c>
      <c r="B141" s="30">
        <f t="shared" ref="B141:B204" si="16">+B140+1</f>
        <v>130</v>
      </c>
      <c r="C141" s="27"/>
      <c r="D141" s="28"/>
      <c r="E141" s="28"/>
      <c r="F141" s="29"/>
    </row>
    <row r="142" spans="1:6" x14ac:dyDescent="0.25">
      <c r="A142" s="6">
        <f t="shared" si="15"/>
        <v>47969</v>
      </c>
      <c r="B142" s="30">
        <f t="shared" si="16"/>
        <v>131</v>
      </c>
      <c r="C142" s="27"/>
      <c r="D142" s="28"/>
      <c r="E142" s="28"/>
      <c r="F142" s="29"/>
    </row>
    <row r="143" spans="1:6" x14ac:dyDescent="0.25">
      <c r="A143" s="6">
        <f t="shared" si="15"/>
        <v>48000</v>
      </c>
      <c r="B143" s="30">
        <f t="shared" si="16"/>
        <v>132</v>
      </c>
      <c r="C143" s="27"/>
      <c r="D143" s="28"/>
      <c r="E143" s="28"/>
      <c r="F143" s="29"/>
    </row>
    <row r="144" spans="1:6" x14ac:dyDescent="0.25">
      <c r="A144" s="6">
        <f t="shared" si="15"/>
        <v>48030</v>
      </c>
      <c r="B144" s="30">
        <f t="shared" si="16"/>
        <v>133</v>
      </c>
      <c r="C144" s="27"/>
      <c r="D144" s="28"/>
      <c r="E144" s="28"/>
      <c r="F144" s="29"/>
    </row>
    <row r="145" spans="1:6" x14ac:dyDescent="0.25">
      <c r="A145" s="6">
        <f t="shared" si="15"/>
        <v>48061</v>
      </c>
      <c r="B145" s="30">
        <f t="shared" si="16"/>
        <v>134</v>
      </c>
      <c r="C145" s="27"/>
      <c r="D145" s="28"/>
      <c r="E145" s="28"/>
      <c r="F145" s="29"/>
    </row>
    <row r="146" spans="1:6" x14ac:dyDescent="0.25">
      <c r="A146" s="6">
        <f t="shared" si="15"/>
        <v>48092</v>
      </c>
      <c r="B146" s="30">
        <f t="shared" si="16"/>
        <v>135</v>
      </c>
      <c r="C146" s="27"/>
      <c r="D146" s="28"/>
      <c r="E146" s="28"/>
      <c r="F146" s="29"/>
    </row>
    <row r="147" spans="1:6" x14ac:dyDescent="0.25">
      <c r="A147" s="6">
        <f t="shared" si="15"/>
        <v>48122</v>
      </c>
      <c r="B147" s="30">
        <f t="shared" si="16"/>
        <v>136</v>
      </c>
      <c r="C147" s="27"/>
      <c r="D147" s="28"/>
      <c r="E147" s="28"/>
      <c r="F147" s="29"/>
    </row>
    <row r="148" spans="1:6" x14ac:dyDescent="0.25">
      <c r="A148" s="6">
        <f t="shared" si="15"/>
        <v>48153</v>
      </c>
      <c r="B148" s="30">
        <f t="shared" si="16"/>
        <v>137</v>
      </c>
      <c r="C148" s="27"/>
      <c r="D148" s="28"/>
      <c r="E148" s="28"/>
      <c r="F148" s="29"/>
    </row>
    <row r="149" spans="1:6" x14ac:dyDescent="0.25">
      <c r="A149" s="6">
        <f t="shared" si="15"/>
        <v>48183</v>
      </c>
      <c r="B149" s="30">
        <f t="shared" si="16"/>
        <v>138</v>
      </c>
      <c r="C149" s="27"/>
      <c r="D149" s="28"/>
      <c r="E149" s="28"/>
      <c r="F149" s="29"/>
    </row>
    <row r="150" spans="1:6" x14ac:dyDescent="0.25">
      <c r="A150" s="6">
        <f t="shared" si="15"/>
        <v>48214</v>
      </c>
      <c r="B150" s="30">
        <f t="shared" si="16"/>
        <v>139</v>
      </c>
      <c r="C150" s="27"/>
      <c r="D150" s="28"/>
      <c r="E150" s="28"/>
      <c r="F150" s="29"/>
    </row>
    <row r="151" spans="1:6" x14ac:dyDescent="0.25">
      <c r="A151" s="6">
        <f t="shared" si="15"/>
        <v>48245</v>
      </c>
      <c r="B151" s="30">
        <f t="shared" si="16"/>
        <v>140</v>
      </c>
      <c r="C151" s="27"/>
      <c r="D151" s="28"/>
      <c r="E151" s="28"/>
      <c r="F151" s="29"/>
    </row>
    <row r="152" spans="1:6" x14ac:dyDescent="0.25">
      <c r="A152" s="6">
        <f t="shared" si="15"/>
        <v>48274</v>
      </c>
      <c r="B152" s="30">
        <f t="shared" si="16"/>
        <v>141</v>
      </c>
      <c r="C152" s="27"/>
      <c r="D152" s="28"/>
      <c r="E152" s="28"/>
      <c r="F152" s="29"/>
    </row>
    <row r="153" spans="1:6" x14ac:dyDescent="0.25">
      <c r="A153" s="6">
        <f t="shared" si="15"/>
        <v>48305</v>
      </c>
      <c r="B153" s="30">
        <f t="shared" si="16"/>
        <v>142</v>
      </c>
      <c r="C153" s="27"/>
      <c r="D153" s="28"/>
      <c r="E153" s="28"/>
      <c r="F153" s="29"/>
    </row>
    <row r="154" spans="1:6" x14ac:dyDescent="0.25">
      <c r="A154" s="6">
        <f t="shared" si="15"/>
        <v>48335</v>
      </c>
      <c r="B154" s="30">
        <f t="shared" si="16"/>
        <v>143</v>
      </c>
      <c r="C154" s="27"/>
      <c r="D154" s="28"/>
      <c r="E154" s="28"/>
      <c r="F154" s="29"/>
    </row>
    <row r="155" spans="1:6" x14ac:dyDescent="0.25">
      <c r="A155" s="6">
        <f t="shared" si="15"/>
        <v>48366</v>
      </c>
      <c r="B155" s="30">
        <f t="shared" si="16"/>
        <v>144</v>
      </c>
      <c r="C155" s="27"/>
      <c r="D155" s="28"/>
      <c r="E155" s="28"/>
      <c r="F155" s="29"/>
    </row>
    <row r="156" spans="1:6" x14ac:dyDescent="0.25">
      <c r="A156" s="6">
        <f t="shared" si="15"/>
        <v>48396</v>
      </c>
      <c r="B156" s="30">
        <f t="shared" si="16"/>
        <v>145</v>
      </c>
      <c r="C156" s="27"/>
      <c r="D156" s="28"/>
      <c r="E156" s="28"/>
      <c r="F156" s="29"/>
    </row>
    <row r="157" spans="1:6" x14ac:dyDescent="0.25">
      <c r="A157" s="6">
        <f t="shared" si="15"/>
        <v>48427</v>
      </c>
      <c r="B157" s="30">
        <f t="shared" si="16"/>
        <v>146</v>
      </c>
      <c r="C157" s="27"/>
      <c r="D157" s="28"/>
      <c r="E157" s="28"/>
      <c r="F157" s="29"/>
    </row>
    <row r="158" spans="1:6" x14ac:dyDescent="0.25">
      <c r="A158" s="6">
        <f t="shared" si="15"/>
        <v>48458</v>
      </c>
      <c r="B158" s="30">
        <f t="shared" si="16"/>
        <v>147</v>
      </c>
      <c r="C158" s="27"/>
      <c r="D158" s="28"/>
      <c r="E158" s="28"/>
      <c r="F158" s="29"/>
    </row>
    <row r="159" spans="1:6" x14ac:dyDescent="0.25">
      <c r="A159" s="6">
        <f t="shared" si="15"/>
        <v>48488</v>
      </c>
      <c r="B159" s="30">
        <f t="shared" si="16"/>
        <v>148</v>
      </c>
      <c r="C159" s="27"/>
      <c r="D159" s="28"/>
      <c r="E159" s="28"/>
      <c r="F159" s="29"/>
    </row>
    <row r="160" spans="1:6" x14ac:dyDescent="0.25">
      <c r="A160" s="6">
        <f t="shared" si="15"/>
        <v>48519</v>
      </c>
      <c r="B160" s="30">
        <f t="shared" si="16"/>
        <v>149</v>
      </c>
      <c r="C160" s="27"/>
      <c r="D160" s="28"/>
      <c r="E160" s="28"/>
      <c r="F160" s="29"/>
    </row>
    <row r="161" spans="1:6" x14ac:dyDescent="0.25">
      <c r="A161" s="6">
        <f t="shared" si="15"/>
        <v>48549</v>
      </c>
      <c r="B161" s="30">
        <f t="shared" si="16"/>
        <v>150</v>
      </c>
      <c r="C161" s="27"/>
      <c r="D161" s="28"/>
      <c r="E161" s="28"/>
      <c r="F161" s="29"/>
    </row>
    <row r="162" spans="1:6" x14ac:dyDescent="0.25">
      <c r="A162" s="6">
        <f t="shared" si="15"/>
        <v>48580</v>
      </c>
      <c r="B162" s="30">
        <f t="shared" si="16"/>
        <v>151</v>
      </c>
      <c r="C162" s="27"/>
      <c r="D162" s="28"/>
      <c r="E162" s="28"/>
      <c r="F162" s="29"/>
    </row>
    <row r="163" spans="1:6" x14ac:dyDescent="0.25">
      <c r="A163" s="6">
        <f t="shared" si="15"/>
        <v>48611</v>
      </c>
      <c r="B163" s="30">
        <f t="shared" si="16"/>
        <v>152</v>
      </c>
      <c r="C163" s="27"/>
      <c r="D163" s="28"/>
      <c r="E163" s="28"/>
      <c r="F163" s="29"/>
    </row>
    <row r="164" spans="1:6" x14ac:dyDescent="0.25">
      <c r="A164" s="6">
        <f t="shared" si="15"/>
        <v>48639</v>
      </c>
      <c r="B164" s="30">
        <f t="shared" si="16"/>
        <v>153</v>
      </c>
      <c r="C164" s="27"/>
      <c r="D164" s="28"/>
      <c r="E164" s="28"/>
      <c r="F164" s="29"/>
    </row>
    <row r="165" spans="1:6" x14ac:dyDescent="0.25">
      <c r="A165" s="6">
        <f t="shared" si="15"/>
        <v>48670</v>
      </c>
      <c r="B165" s="30">
        <f t="shared" si="16"/>
        <v>154</v>
      </c>
      <c r="C165" s="27"/>
      <c r="D165" s="28"/>
      <c r="E165" s="28"/>
      <c r="F165" s="29"/>
    </row>
    <row r="166" spans="1:6" x14ac:dyDescent="0.25">
      <c r="A166" s="6">
        <f t="shared" si="15"/>
        <v>48700</v>
      </c>
      <c r="B166" s="30">
        <f t="shared" si="16"/>
        <v>155</v>
      </c>
      <c r="C166" s="27"/>
      <c r="D166" s="28"/>
      <c r="E166" s="28"/>
      <c r="F166" s="29"/>
    </row>
    <row r="167" spans="1:6" x14ac:dyDescent="0.25">
      <c r="A167" s="6">
        <f t="shared" si="15"/>
        <v>48731</v>
      </c>
      <c r="B167" s="30">
        <f t="shared" si="16"/>
        <v>156</v>
      </c>
      <c r="C167" s="27"/>
      <c r="D167" s="28"/>
      <c r="E167" s="28"/>
      <c r="F167" s="29"/>
    </row>
    <row r="168" spans="1:6" x14ac:dyDescent="0.25">
      <c r="A168" s="6">
        <f t="shared" si="15"/>
        <v>48761</v>
      </c>
      <c r="B168" s="30">
        <f t="shared" si="16"/>
        <v>157</v>
      </c>
      <c r="C168" s="27"/>
      <c r="D168" s="28"/>
      <c r="E168" s="28"/>
      <c r="F168" s="29"/>
    </row>
    <row r="169" spans="1:6" x14ac:dyDescent="0.25">
      <c r="A169" s="6">
        <f t="shared" si="15"/>
        <v>48792</v>
      </c>
      <c r="B169" s="30">
        <f t="shared" si="16"/>
        <v>158</v>
      </c>
      <c r="C169" s="27"/>
      <c r="D169" s="28"/>
      <c r="E169" s="28"/>
      <c r="F169" s="29"/>
    </row>
    <row r="170" spans="1:6" x14ac:dyDescent="0.25">
      <c r="A170" s="6">
        <f t="shared" si="15"/>
        <v>48823</v>
      </c>
      <c r="B170" s="30">
        <f t="shared" si="16"/>
        <v>159</v>
      </c>
      <c r="C170" s="27"/>
      <c r="D170" s="28"/>
      <c r="E170" s="28"/>
      <c r="F170" s="29"/>
    </row>
    <row r="171" spans="1:6" x14ac:dyDescent="0.25">
      <c r="A171" s="6">
        <f t="shared" si="15"/>
        <v>48853</v>
      </c>
      <c r="B171" s="30">
        <f t="shared" si="16"/>
        <v>160</v>
      </c>
      <c r="C171" s="27"/>
      <c r="D171" s="28"/>
      <c r="E171" s="28"/>
      <c r="F171" s="29"/>
    </row>
    <row r="172" spans="1:6" x14ac:dyDescent="0.25">
      <c r="A172" s="6">
        <f t="shared" si="15"/>
        <v>48884</v>
      </c>
      <c r="B172" s="30">
        <f t="shared" si="16"/>
        <v>161</v>
      </c>
      <c r="C172" s="27"/>
      <c r="D172" s="28"/>
      <c r="E172" s="28"/>
      <c r="F172" s="29"/>
    </row>
    <row r="173" spans="1:6" x14ac:dyDescent="0.25">
      <c r="A173" s="6">
        <f t="shared" si="15"/>
        <v>48914</v>
      </c>
      <c r="B173" s="30">
        <f t="shared" si="16"/>
        <v>162</v>
      </c>
      <c r="C173" s="27"/>
      <c r="D173" s="28"/>
      <c r="E173" s="28"/>
      <c r="F173" s="29"/>
    </row>
    <row r="174" spans="1:6" x14ac:dyDescent="0.25">
      <c r="A174" s="6">
        <f t="shared" si="15"/>
        <v>48945</v>
      </c>
      <c r="B174" s="30">
        <f t="shared" si="16"/>
        <v>163</v>
      </c>
      <c r="C174" s="27"/>
      <c r="D174" s="28"/>
      <c r="E174" s="28"/>
      <c r="F174" s="29"/>
    </row>
    <row r="175" spans="1:6" x14ac:dyDescent="0.25">
      <c r="A175" s="6">
        <f t="shared" si="15"/>
        <v>48976</v>
      </c>
      <c r="B175" s="30">
        <f t="shared" si="16"/>
        <v>164</v>
      </c>
      <c r="C175" s="27"/>
      <c r="D175" s="28"/>
      <c r="E175" s="28"/>
      <c r="F175" s="29"/>
    </row>
    <row r="176" spans="1:6" x14ac:dyDescent="0.25">
      <c r="A176" s="6">
        <f t="shared" si="15"/>
        <v>49004</v>
      </c>
      <c r="B176" s="30">
        <f t="shared" si="16"/>
        <v>165</v>
      </c>
      <c r="C176" s="27"/>
      <c r="D176" s="28"/>
      <c r="E176" s="28"/>
      <c r="F176" s="29"/>
    </row>
    <row r="177" spans="1:6" x14ac:dyDescent="0.25">
      <c r="A177" s="6">
        <f t="shared" si="15"/>
        <v>49035</v>
      </c>
      <c r="B177" s="30">
        <f t="shared" si="16"/>
        <v>166</v>
      </c>
      <c r="C177" s="27"/>
      <c r="D177" s="28"/>
      <c r="E177" s="28"/>
      <c r="F177" s="29"/>
    </row>
    <row r="178" spans="1:6" x14ac:dyDescent="0.25">
      <c r="A178" s="6">
        <f t="shared" si="15"/>
        <v>49065</v>
      </c>
      <c r="B178" s="30">
        <f t="shared" si="16"/>
        <v>167</v>
      </c>
      <c r="C178" s="27"/>
      <c r="D178" s="28"/>
      <c r="E178" s="28"/>
      <c r="F178" s="29"/>
    </row>
    <row r="179" spans="1:6" x14ac:dyDescent="0.25">
      <c r="A179" s="6">
        <f t="shared" si="15"/>
        <v>49096</v>
      </c>
      <c r="B179" s="30">
        <f t="shared" si="16"/>
        <v>168</v>
      </c>
      <c r="C179" s="27"/>
      <c r="D179" s="28"/>
      <c r="E179" s="28"/>
      <c r="F179" s="29"/>
    </row>
    <row r="180" spans="1:6" x14ac:dyDescent="0.25">
      <c r="A180" s="6">
        <f t="shared" si="15"/>
        <v>49126</v>
      </c>
      <c r="B180" s="30">
        <f t="shared" si="16"/>
        <v>169</v>
      </c>
      <c r="C180" s="27"/>
      <c r="D180" s="28"/>
      <c r="E180" s="28"/>
      <c r="F180" s="29"/>
    </row>
    <row r="181" spans="1:6" x14ac:dyDescent="0.25">
      <c r="A181" s="6">
        <f t="shared" si="15"/>
        <v>49157</v>
      </c>
      <c r="B181" s="30">
        <f t="shared" si="16"/>
        <v>170</v>
      </c>
      <c r="C181" s="27"/>
      <c r="D181" s="28"/>
      <c r="E181" s="28"/>
      <c r="F181" s="29"/>
    </row>
    <row r="182" spans="1:6" x14ac:dyDescent="0.25">
      <c r="A182" s="6">
        <f t="shared" si="15"/>
        <v>49188</v>
      </c>
      <c r="B182" s="30">
        <f t="shared" si="16"/>
        <v>171</v>
      </c>
      <c r="C182" s="27"/>
      <c r="D182" s="28"/>
      <c r="E182" s="28"/>
      <c r="F182" s="29"/>
    </row>
    <row r="183" spans="1:6" x14ac:dyDescent="0.25">
      <c r="A183" s="6">
        <f t="shared" si="15"/>
        <v>49218</v>
      </c>
      <c r="B183" s="30">
        <f t="shared" si="16"/>
        <v>172</v>
      </c>
      <c r="C183" s="27"/>
      <c r="D183" s="28"/>
      <c r="E183" s="28"/>
      <c r="F183" s="29"/>
    </row>
    <row r="184" spans="1:6" x14ac:dyDescent="0.25">
      <c r="A184" s="6">
        <f t="shared" si="15"/>
        <v>49249</v>
      </c>
      <c r="B184" s="30">
        <f t="shared" si="16"/>
        <v>173</v>
      </c>
      <c r="C184" s="27"/>
      <c r="D184" s="28"/>
      <c r="E184" s="28"/>
      <c r="F184" s="29"/>
    </row>
    <row r="185" spans="1:6" x14ac:dyDescent="0.25">
      <c r="A185" s="6">
        <f t="shared" si="15"/>
        <v>49279</v>
      </c>
      <c r="B185" s="30">
        <f t="shared" si="16"/>
        <v>174</v>
      </c>
      <c r="C185" s="27"/>
      <c r="D185" s="28"/>
      <c r="E185" s="28"/>
      <c r="F185" s="29"/>
    </row>
    <row r="186" spans="1:6" x14ac:dyDescent="0.25">
      <c r="A186" s="6">
        <f t="shared" si="15"/>
        <v>49310</v>
      </c>
      <c r="B186" s="30">
        <f t="shared" si="16"/>
        <v>175</v>
      </c>
      <c r="C186" s="27"/>
      <c r="D186" s="28"/>
      <c r="E186" s="28"/>
      <c r="F186" s="29"/>
    </row>
    <row r="187" spans="1:6" x14ac:dyDescent="0.25">
      <c r="A187" s="6">
        <f t="shared" si="15"/>
        <v>49341</v>
      </c>
      <c r="B187" s="30">
        <f t="shared" si="16"/>
        <v>176</v>
      </c>
      <c r="C187" s="27"/>
      <c r="D187" s="28"/>
      <c r="E187" s="28"/>
      <c r="F187" s="29"/>
    </row>
    <row r="188" spans="1:6" x14ac:dyDescent="0.25">
      <c r="A188" s="6">
        <f t="shared" si="15"/>
        <v>49369</v>
      </c>
      <c r="B188" s="30">
        <f t="shared" si="16"/>
        <v>177</v>
      </c>
      <c r="C188" s="27"/>
      <c r="D188" s="28"/>
      <c r="E188" s="28"/>
      <c r="F188" s="29"/>
    </row>
    <row r="189" spans="1:6" x14ac:dyDescent="0.25">
      <c r="A189" s="6">
        <f t="shared" si="15"/>
        <v>49400</v>
      </c>
      <c r="B189" s="30">
        <f t="shared" si="16"/>
        <v>178</v>
      </c>
      <c r="C189" s="27"/>
      <c r="D189" s="28"/>
      <c r="E189" s="28"/>
      <c r="F189" s="29"/>
    </row>
    <row r="190" spans="1:6" x14ac:dyDescent="0.25">
      <c r="A190" s="6">
        <f t="shared" si="15"/>
        <v>49430</v>
      </c>
      <c r="B190" s="30">
        <f t="shared" si="16"/>
        <v>179</v>
      </c>
      <c r="C190" s="27"/>
      <c r="D190" s="28"/>
      <c r="E190" s="28"/>
      <c r="F190" s="29"/>
    </row>
    <row r="191" spans="1:6" x14ac:dyDescent="0.25">
      <c r="A191" s="6">
        <f t="shared" si="15"/>
        <v>49461</v>
      </c>
      <c r="B191" s="30">
        <f t="shared" si="16"/>
        <v>180</v>
      </c>
      <c r="C191" s="27"/>
      <c r="D191" s="28"/>
      <c r="E191" s="28"/>
      <c r="F191" s="29"/>
    </row>
    <row r="192" spans="1:6" x14ac:dyDescent="0.25">
      <c r="A192" s="6">
        <f t="shared" si="15"/>
        <v>49491</v>
      </c>
      <c r="B192" s="30">
        <f t="shared" si="16"/>
        <v>181</v>
      </c>
      <c r="C192" s="27"/>
      <c r="D192" s="28"/>
      <c r="E192" s="28"/>
      <c r="F192" s="29"/>
    </row>
    <row r="193" spans="1:6" x14ac:dyDescent="0.25">
      <c r="A193" s="6">
        <f t="shared" si="15"/>
        <v>49522</v>
      </c>
      <c r="B193" s="30">
        <f t="shared" si="16"/>
        <v>182</v>
      </c>
      <c r="C193" s="27"/>
      <c r="D193" s="28"/>
      <c r="E193" s="28"/>
      <c r="F193" s="29"/>
    </row>
    <row r="194" spans="1:6" x14ac:dyDescent="0.25">
      <c r="A194" s="6">
        <f t="shared" si="15"/>
        <v>49553</v>
      </c>
      <c r="B194" s="30">
        <f t="shared" si="16"/>
        <v>183</v>
      </c>
      <c r="C194" s="27"/>
      <c r="D194" s="28"/>
      <c r="E194" s="28"/>
      <c r="F194" s="29"/>
    </row>
    <row r="195" spans="1:6" x14ac:dyDescent="0.25">
      <c r="A195" s="6">
        <f t="shared" si="15"/>
        <v>49583</v>
      </c>
      <c r="B195" s="30">
        <f t="shared" si="16"/>
        <v>184</v>
      </c>
      <c r="C195" s="27"/>
      <c r="D195" s="28"/>
      <c r="E195" s="28"/>
      <c r="F195" s="29"/>
    </row>
    <row r="196" spans="1:6" x14ac:dyDescent="0.25">
      <c r="A196" s="6">
        <f t="shared" si="15"/>
        <v>49614</v>
      </c>
      <c r="B196" s="30">
        <f t="shared" si="16"/>
        <v>185</v>
      </c>
      <c r="C196" s="27"/>
      <c r="D196" s="28"/>
      <c r="E196" s="28"/>
      <c r="F196" s="29"/>
    </row>
    <row r="197" spans="1:6" x14ac:dyDescent="0.25">
      <c r="A197" s="6">
        <f t="shared" si="15"/>
        <v>49644</v>
      </c>
      <c r="B197" s="30">
        <f t="shared" si="16"/>
        <v>186</v>
      </c>
      <c r="C197" s="27"/>
      <c r="D197" s="28"/>
      <c r="E197" s="28"/>
      <c r="F197" s="29"/>
    </row>
    <row r="198" spans="1:6" x14ac:dyDescent="0.25">
      <c r="A198" s="6">
        <f t="shared" si="15"/>
        <v>49675</v>
      </c>
      <c r="B198" s="30">
        <f t="shared" si="16"/>
        <v>187</v>
      </c>
      <c r="C198" s="27"/>
      <c r="D198" s="28"/>
      <c r="E198" s="28"/>
      <c r="F198" s="29"/>
    </row>
    <row r="199" spans="1:6" x14ac:dyDescent="0.25">
      <c r="A199" s="6">
        <f t="shared" si="15"/>
        <v>49706</v>
      </c>
      <c r="B199" s="30">
        <f t="shared" si="16"/>
        <v>188</v>
      </c>
      <c r="C199" s="27"/>
      <c r="D199" s="28"/>
      <c r="E199" s="28"/>
      <c r="F199" s="29"/>
    </row>
    <row r="200" spans="1:6" x14ac:dyDescent="0.25">
      <c r="A200" s="6">
        <f t="shared" si="15"/>
        <v>49735</v>
      </c>
      <c r="B200" s="30">
        <f t="shared" si="16"/>
        <v>189</v>
      </c>
      <c r="C200" s="27"/>
      <c r="D200" s="28"/>
      <c r="E200" s="28"/>
      <c r="F200" s="29"/>
    </row>
    <row r="201" spans="1:6" x14ac:dyDescent="0.25">
      <c r="A201" s="6">
        <f t="shared" si="15"/>
        <v>49766</v>
      </c>
      <c r="B201" s="30">
        <f t="shared" si="16"/>
        <v>190</v>
      </c>
      <c r="C201" s="27"/>
      <c r="D201" s="28"/>
      <c r="E201" s="28"/>
      <c r="F201" s="29"/>
    </row>
    <row r="202" spans="1:6" x14ac:dyDescent="0.25">
      <c r="A202" s="6">
        <f t="shared" si="15"/>
        <v>49796</v>
      </c>
      <c r="B202" s="30">
        <f t="shared" si="16"/>
        <v>191</v>
      </c>
      <c r="C202" s="27"/>
      <c r="D202" s="28"/>
      <c r="E202" s="28"/>
      <c r="F202" s="29"/>
    </row>
    <row r="203" spans="1:6" x14ac:dyDescent="0.25">
      <c r="A203" s="6">
        <f t="shared" si="15"/>
        <v>49827</v>
      </c>
      <c r="B203" s="30">
        <f t="shared" si="16"/>
        <v>192</v>
      </c>
      <c r="C203" s="27"/>
      <c r="D203" s="28"/>
      <c r="E203" s="28"/>
      <c r="F203" s="29"/>
    </row>
    <row r="204" spans="1:6" x14ac:dyDescent="0.25">
      <c r="A204" s="6">
        <f t="shared" si="15"/>
        <v>49857</v>
      </c>
      <c r="B204" s="30">
        <f t="shared" si="16"/>
        <v>193</v>
      </c>
      <c r="C204" s="27"/>
      <c r="D204" s="28"/>
      <c r="E204" s="28"/>
      <c r="F204" s="29"/>
    </row>
    <row r="205" spans="1:6" x14ac:dyDescent="0.25">
      <c r="A205" s="6">
        <f t="shared" ref="A205:A211" si="17">EDATE(A204,1)</f>
        <v>49888</v>
      </c>
      <c r="B205" s="30">
        <f t="shared" ref="B205:B211" si="18">+B204+1</f>
        <v>194</v>
      </c>
      <c r="C205" s="27"/>
      <c r="D205" s="28"/>
      <c r="E205" s="28"/>
      <c r="F205" s="29"/>
    </row>
    <row r="206" spans="1:6" x14ac:dyDescent="0.25">
      <c r="A206" s="6">
        <f t="shared" si="17"/>
        <v>49919</v>
      </c>
      <c r="B206" s="30">
        <f t="shared" si="18"/>
        <v>195</v>
      </c>
      <c r="C206" s="27"/>
      <c r="D206" s="28"/>
      <c r="E206" s="28"/>
      <c r="F206" s="29"/>
    </row>
    <row r="207" spans="1:6" x14ac:dyDescent="0.25">
      <c r="A207" s="6">
        <f t="shared" si="17"/>
        <v>49949</v>
      </c>
      <c r="B207" s="30">
        <f t="shared" si="18"/>
        <v>196</v>
      </c>
      <c r="C207" s="27"/>
      <c r="D207" s="28"/>
      <c r="E207" s="28"/>
      <c r="F207" s="29"/>
    </row>
    <row r="208" spans="1:6" x14ac:dyDescent="0.25">
      <c r="A208" s="6">
        <f t="shared" si="17"/>
        <v>49980</v>
      </c>
      <c r="B208" s="30">
        <f t="shared" si="18"/>
        <v>197</v>
      </c>
      <c r="C208" s="27"/>
      <c r="D208" s="28"/>
      <c r="E208" s="28"/>
      <c r="F208" s="29"/>
    </row>
    <row r="209" spans="1:6" x14ac:dyDescent="0.25">
      <c r="A209" s="6">
        <f t="shared" si="17"/>
        <v>50010</v>
      </c>
      <c r="B209" s="30">
        <f t="shared" si="18"/>
        <v>198</v>
      </c>
      <c r="C209" s="27"/>
      <c r="D209" s="28"/>
      <c r="E209" s="28"/>
      <c r="F209" s="29"/>
    </row>
    <row r="210" spans="1:6" x14ac:dyDescent="0.25">
      <c r="A210" s="6">
        <f t="shared" si="17"/>
        <v>50041</v>
      </c>
      <c r="B210" s="30">
        <f t="shared" si="18"/>
        <v>199</v>
      </c>
      <c r="C210" s="27"/>
      <c r="D210" s="28"/>
      <c r="E210" s="28"/>
      <c r="F210" s="29"/>
    </row>
    <row r="211" spans="1:6" x14ac:dyDescent="0.25">
      <c r="A211" s="6">
        <f t="shared" si="17"/>
        <v>50072</v>
      </c>
      <c r="B211" s="30">
        <f t="shared" si="18"/>
        <v>200</v>
      </c>
      <c r="C211" s="27"/>
      <c r="D211" s="28"/>
      <c r="E211" s="28"/>
      <c r="F211" s="29"/>
    </row>
    <row r="212" spans="1:6" x14ac:dyDescent="0.25">
      <c r="A212" s="6"/>
      <c r="B212" s="30"/>
      <c r="C212" s="27"/>
      <c r="D212" s="28"/>
      <c r="E212" s="28"/>
      <c r="F212" s="29"/>
    </row>
    <row r="213" spans="1:6" x14ac:dyDescent="0.25">
      <c r="A213" s="6"/>
      <c r="B213" s="30"/>
      <c r="C213" s="27"/>
      <c r="D213" s="28"/>
      <c r="E213" s="28"/>
      <c r="F213" s="29"/>
    </row>
    <row r="214" spans="1:6" x14ac:dyDescent="0.25">
      <c r="A214" s="6"/>
      <c r="B214" s="30"/>
      <c r="C214" s="27"/>
      <c r="D214" s="28"/>
      <c r="E214" s="28"/>
      <c r="F214" s="29"/>
    </row>
    <row r="215" spans="1:6" x14ac:dyDescent="0.25">
      <c r="A215" s="6"/>
      <c r="B215" s="30"/>
      <c r="C215" s="27"/>
      <c r="D215" s="28"/>
      <c r="E215" s="28"/>
      <c r="F215" s="29"/>
    </row>
    <row r="216" spans="1:6" x14ac:dyDescent="0.25">
      <c r="A216" s="6"/>
      <c r="B216" s="30"/>
      <c r="C216" s="27"/>
      <c r="D216" s="28"/>
      <c r="E216" s="28"/>
      <c r="F216" s="29"/>
    </row>
    <row r="217" spans="1:6" x14ac:dyDescent="0.25">
      <c r="A217" s="6"/>
      <c r="B217" s="30"/>
      <c r="C217" s="27"/>
      <c r="D217" s="28"/>
      <c r="E217" s="28"/>
      <c r="F217" s="29"/>
    </row>
    <row r="218" spans="1:6" x14ac:dyDescent="0.25">
      <c r="A218" s="6"/>
      <c r="B218" s="30"/>
      <c r="C218" s="27"/>
      <c r="D218" s="28"/>
      <c r="E218" s="28"/>
      <c r="F218" s="29"/>
    </row>
    <row r="219" spans="1:6" x14ac:dyDescent="0.25">
      <c r="A219" s="6"/>
      <c r="B219" s="30"/>
      <c r="C219" s="27"/>
      <c r="D219" s="28"/>
      <c r="E219" s="28"/>
      <c r="F219" s="29"/>
    </row>
    <row r="220" spans="1:6" x14ac:dyDescent="0.25">
      <c r="A220" s="6"/>
      <c r="B220" s="30"/>
      <c r="C220" s="27"/>
      <c r="D220" s="28"/>
      <c r="E220" s="28"/>
      <c r="F220" s="29"/>
    </row>
    <row r="221" spans="1:6" x14ac:dyDescent="0.25">
      <c r="A221" s="6"/>
      <c r="B221" s="30"/>
      <c r="C221" s="27"/>
      <c r="D221" s="28"/>
      <c r="E221" s="28"/>
      <c r="F221" s="29"/>
    </row>
    <row r="222" spans="1:6" x14ac:dyDescent="0.25">
      <c r="A222" s="6"/>
      <c r="B222" s="30"/>
      <c r="C222" s="27"/>
      <c r="D222" s="28"/>
      <c r="E222" s="28"/>
      <c r="F222" s="29"/>
    </row>
    <row r="223" spans="1:6" x14ac:dyDescent="0.25">
      <c r="A223" s="6"/>
      <c r="B223" s="30"/>
      <c r="C223" s="27"/>
      <c r="D223" s="28"/>
      <c r="E223" s="28"/>
      <c r="F223" s="29"/>
    </row>
    <row r="224" spans="1:6" x14ac:dyDescent="0.25">
      <c r="A224" s="6"/>
      <c r="B224" s="30"/>
      <c r="C224" s="27"/>
      <c r="D224" s="28"/>
      <c r="E224" s="28"/>
      <c r="F224" s="29"/>
    </row>
    <row r="225" spans="1:8" x14ac:dyDescent="0.25">
      <c r="A225" s="6"/>
      <c r="B225" s="30"/>
      <c r="C225" s="27"/>
      <c r="D225" s="28"/>
      <c r="E225" s="28"/>
      <c r="F225" s="29"/>
    </row>
    <row r="226" spans="1:8" x14ac:dyDescent="0.25">
      <c r="A226" s="6"/>
      <c r="B226" s="30"/>
      <c r="C226" s="27"/>
      <c r="D226" s="28"/>
      <c r="E226" s="28"/>
      <c r="F226" s="29"/>
    </row>
    <row r="227" spans="1:8" x14ac:dyDescent="0.25">
      <c r="A227" s="6"/>
      <c r="B227" s="30"/>
      <c r="C227" s="27"/>
      <c r="D227" s="28"/>
      <c r="E227" s="28"/>
      <c r="F227" s="29"/>
    </row>
    <row r="228" spans="1:8" x14ac:dyDescent="0.25">
      <c r="A228" s="6"/>
      <c r="B228" s="30"/>
      <c r="C228" s="27"/>
      <c r="D228" s="28"/>
      <c r="E228" s="28"/>
      <c r="F228" s="29"/>
    </row>
    <row r="229" spans="1:8" x14ac:dyDescent="0.25">
      <c r="A229" s="6"/>
      <c r="B229" s="30"/>
      <c r="C229" s="27"/>
      <c r="D229" s="28"/>
      <c r="E229" s="28"/>
      <c r="F229" s="29"/>
    </row>
    <row r="230" spans="1:8" x14ac:dyDescent="0.25">
      <c r="A230" s="6"/>
      <c r="B230" s="30"/>
      <c r="C230" s="27"/>
      <c r="D230" s="28"/>
      <c r="E230" s="28"/>
      <c r="F230" s="29"/>
    </row>
    <row r="231" spans="1:8" x14ac:dyDescent="0.25">
      <c r="A231" s="6"/>
      <c r="B231" s="30"/>
      <c r="C231" s="27"/>
      <c r="D231" s="28"/>
      <c r="E231" s="28"/>
      <c r="F231" s="29"/>
    </row>
    <row r="232" spans="1:8" x14ac:dyDescent="0.25">
      <c r="A232" s="6"/>
      <c r="B232" s="30"/>
      <c r="C232" s="27"/>
      <c r="D232" s="28"/>
      <c r="E232" s="28"/>
      <c r="F232" s="29"/>
    </row>
    <row r="233" spans="1:8" x14ac:dyDescent="0.25">
      <c r="A233" s="6"/>
      <c r="B233" s="30"/>
      <c r="C233" s="27"/>
      <c r="D233" s="28"/>
      <c r="E233" s="28"/>
      <c r="F233" s="29"/>
    </row>
    <row r="234" spans="1:8" x14ac:dyDescent="0.25">
      <c r="A234" s="6"/>
      <c r="B234" s="30"/>
      <c r="C234" s="27"/>
      <c r="D234" s="28"/>
      <c r="E234" s="28"/>
      <c r="F234" s="29"/>
    </row>
    <row r="235" spans="1:8" x14ac:dyDescent="0.25">
      <c r="A235" s="6"/>
      <c r="B235" s="30"/>
      <c r="C235" s="27"/>
      <c r="D235" s="28"/>
      <c r="E235" s="28"/>
      <c r="F235" s="29"/>
    </row>
    <row r="236" spans="1:8" s="32" customFormat="1" x14ac:dyDescent="0.25">
      <c r="A236" s="31"/>
      <c r="B236" s="7"/>
      <c r="C236" s="27"/>
      <c r="D236" s="28"/>
      <c r="E236" s="28"/>
      <c r="F236" s="29"/>
      <c r="H236" s="33"/>
    </row>
    <row r="237" spans="1:8" x14ac:dyDescent="0.25">
      <c r="A237" s="34" t="s">
        <v>31</v>
      </c>
      <c r="B237" s="35"/>
      <c r="C237" s="36">
        <f>SUM(C12:C236)</f>
        <v>852744.59067305608</v>
      </c>
      <c r="D237" s="37">
        <f>SUM(D12:D236)</f>
        <v>878971.80676940538</v>
      </c>
      <c r="E237" s="37">
        <f>SUM(E12:E236)</f>
        <v>-26227.216096351098</v>
      </c>
      <c r="F237" s="38"/>
    </row>
    <row r="238" spans="1:8" x14ac:dyDescent="0.25">
      <c r="A238" s="39"/>
      <c r="B238" s="40"/>
      <c r="C238" s="41"/>
      <c r="D238" s="42"/>
      <c r="E238" s="42"/>
      <c r="F238" s="43"/>
    </row>
  </sheetData>
  <mergeCells count="1">
    <mergeCell ref="C9:F9"/>
  </mergeCells>
  <pageMargins left="0.75" right="0.5" top="0.5" bottom="0.5" header="0.3" footer="0.3"/>
  <pageSetup fitToHeight="999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Projection-By Mon</vt:lpstr>
      <vt:lpstr>Amortization </vt:lpstr>
      <vt:lpstr>'Amortization '!Print_Area</vt:lpstr>
      <vt:lpstr>'Projection-By Mon'!Print_Area</vt:lpstr>
      <vt:lpstr>'Amortization '!Print_Titles</vt:lpstr>
    </vt:vector>
  </TitlesOfParts>
  <Company>Archdiocese of St. Louis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Barnes, LaWanda</dc:creator>
  <cp:lastModifiedBy>Barnes, LaWanda</cp:lastModifiedBy>
  <cp:lastPrinted>2020-03-24T19:41:28Z</cp:lastPrinted>
  <dcterms:created xsi:type="dcterms:W3CDTF">2018-10-05T21:07:36Z</dcterms:created>
  <dcterms:modified xsi:type="dcterms:W3CDTF">2020-03-29T01:35:02Z</dcterms:modified>
</cp:coreProperties>
</file>